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サービス担当\☆ウェブサイト用（障害者支援課HP掲載）\01_障害福祉サービス事業者に関するページ(202108~)\01-4_計画相談：HP掲載で使う資料等\指定書式\"/>
    </mc:Choice>
  </mc:AlternateContent>
  <bookViews>
    <workbookView xWindow="0" yWindow="0" windowWidth="20400" windowHeight="7350"/>
  </bookViews>
  <sheets>
    <sheet name="勤務形態一覧（特定相談支援・障害児相談支援）" sheetId="1" r:id="rId1"/>
  </sheets>
  <externalReferences>
    <externalReference r:id="rId2"/>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'勤務形態一覧（特定相談支援・障害児相談支援）'!$A$1:$AN$73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就労継続支援Ｂ型">[1]選択肢!#REF!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AJ9" i="1" s="1"/>
  <c r="G9" i="1"/>
  <c r="H9" i="1"/>
  <c r="I9" i="1"/>
  <c r="J9" i="1"/>
  <c r="K9" i="1"/>
  <c r="L9" i="1"/>
  <c r="M9" i="1"/>
  <c r="N9" i="1"/>
  <c r="O9" i="1"/>
  <c r="P9" i="1"/>
  <c r="Q9" i="1"/>
  <c r="R9" i="1"/>
  <c r="S9" i="1"/>
  <c r="T9" i="1"/>
  <c r="U9" i="1"/>
  <c r="V9" i="1"/>
  <c r="W9" i="1"/>
  <c r="X9" i="1"/>
  <c r="Y9" i="1"/>
  <c r="Z9" i="1"/>
  <c r="AA9" i="1"/>
  <c r="AB9" i="1"/>
  <c r="AC9" i="1"/>
  <c r="AD9" i="1"/>
  <c r="AE9" i="1"/>
  <c r="AF9" i="1"/>
  <c r="AG9" i="1"/>
  <c r="AH9" i="1"/>
  <c r="AI9" i="1"/>
  <c r="F10" i="1"/>
  <c r="AI10" i="1" s="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F31" i="1"/>
  <c r="G31" i="1"/>
  <c r="AK31" i="1" s="1"/>
  <c r="AL31" i="1" s="1"/>
  <c r="H31" i="1"/>
  <c r="I31" i="1"/>
  <c r="J31" i="1"/>
  <c r="K31" i="1"/>
  <c r="L31" i="1"/>
  <c r="M31" i="1"/>
  <c r="N31" i="1"/>
  <c r="O31" i="1"/>
  <c r="P31" i="1"/>
  <c r="Q31" i="1"/>
  <c r="R31" i="1"/>
  <c r="S31" i="1"/>
  <c r="T31" i="1"/>
  <c r="U31" i="1"/>
  <c r="V31" i="1"/>
  <c r="W31" i="1"/>
  <c r="X31" i="1"/>
  <c r="Y31" i="1"/>
  <c r="Z31" i="1"/>
  <c r="AA31" i="1"/>
  <c r="AB31" i="1"/>
  <c r="AC31" i="1"/>
  <c r="AD31" i="1"/>
  <c r="AE31" i="1"/>
  <c r="AF31" i="1"/>
  <c r="AG31" i="1"/>
  <c r="AH31" i="1"/>
  <c r="AI31" i="1"/>
  <c r="AJ31" i="1"/>
  <c r="D36" i="1"/>
  <c r="E36" i="1"/>
  <c r="F36" i="1"/>
  <c r="L36" i="1"/>
  <c r="O36" i="1"/>
  <c r="R37" i="1"/>
  <c r="V37" i="1" s="1"/>
  <c r="Z37" i="1" s="1"/>
  <c r="R38" i="1"/>
  <c r="C40" i="1"/>
  <c r="E40" i="1"/>
  <c r="I40" i="1"/>
  <c r="I42" i="1" s="1"/>
  <c r="O40" i="1"/>
  <c r="U40" i="1"/>
  <c r="AA40" i="1"/>
  <c r="AG40" i="1"/>
  <c r="AG42" i="1" s="1"/>
  <c r="AL40" i="1"/>
  <c r="C42" i="1"/>
  <c r="D42" i="1"/>
  <c r="E42" i="1"/>
  <c r="F42" i="1"/>
  <c r="O42" i="1"/>
  <c r="R42" i="1"/>
  <c r="U42" i="1"/>
  <c r="X42" i="1"/>
  <c r="AA42" i="1"/>
  <c r="AD42" i="1"/>
  <c r="AL42" i="1"/>
  <c r="AM42" i="1"/>
  <c r="C43" i="1"/>
  <c r="D43" i="1"/>
  <c r="E43" i="1"/>
  <c r="F43" i="1"/>
  <c r="O43" i="1"/>
  <c r="R43" i="1"/>
  <c r="U43" i="1"/>
  <c r="X43" i="1"/>
  <c r="AA43" i="1"/>
  <c r="AD43" i="1"/>
  <c r="AL43" i="1"/>
  <c r="AM43" i="1"/>
  <c r="C44" i="1"/>
  <c r="E44" i="1"/>
  <c r="I44" i="1"/>
  <c r="O44" i="1"/>
  <c r="U44" i="1"/>
  <c r="AA44" i="1"/>
  <c r="AG44" i="1"/>
  <c r="AL44" i="1"/>
  <c r="I36" i="1" l="1"/>
  <c r="AJ43" i="1"/>
  <c r="L43" i="1"/>
  <c r="AJ42" i="1"/>
  <c r="L42" i="1"/>
  <c r="AG43" i="1"/>
  <c r="I43" i="1"/>
  <c r="AJ10" i="1"/>
</calcChain>
</file>

<file path=xl/sharedStrings.xml><?xml version="1.0" encoding="utf-8"?>
<sst xmlns="http://schemas.openxmlformats.org/spreadsheetml/2006/main" count="100" uniqueCount="78">
  <si>
    <t xml:space="preserve"> （12) 必要項目を満たしていれば、各事業所で使用するシフト表等をもって代替書類として差し支えありません。</t>
  </si>
  <si>
    <t>　　　 その他、特記事項欄としてもご活用ください。</t>
    <rPh sb="6" eb="7">
      <t>タ</t>
    </rPh>
    <rPh sb="8" eb="10">
      <t>トッキ</t>
    </rPh>
    <rPh sb="10" eb="12">
      <t>ジコウ</t>
    </rPh>
    <rPh sb="12" eb="13">
      <t>ラン</t>
    </rPh>
    <rPh sb="18" eb="20">
      <t>カツヨウ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</si>
  <si>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</si>
  <si>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</si>
  <si>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</si>
  <si>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6"/>
  </si>
  <si>
    <t>　(9) 従業者ごとに、合計勤務時間数を入力してください。</t>
    <rPh sb="5" eb="8">
      <t>ジュウギョウシャ</t>
    </rPh>
    <rPh sb="12" eb="14">
      <t>ゴウケイ</t>
    </rPh>
    <rPh sb="14" eb="16">
      <t>キンム</t>
    </rPh>
    <rPh sb="16" eb="19">
      <t>ジカンスウ</t>
    </rPh>
    <rPh sb="20" eb="22">
      <t>ニュウリョク</t>
    </rPh>
    <phoneticPr fontId="6"/>
  </si>
  <si>
    <t>　　  ※ 指定基準の確認に際しては、４週分の入力で差し支えありません。</t>
  </si>
  <si>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6"/>
  </si>
  <si>
    <t>　(7) 従業者の氏名を記入してください。</t>
    <rPh sb="5" eb="8">
      <t>ジュウギョウシャ</t>
    </rPh>
    <rPh sb="9" eb="11">
      <t>シメイ</t>
    </rPh>
    <rPh sb="12" eb="14">
      <t>キニュウ</t>
    </rPh>
    <phoneticPr fontId="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</si>
  <si>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</si>
  <si>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
  </si>
  <si>
    <t>　(6) 従業者の保有する資格を入力してください。</t>
    <rPh sb="5" eb="8">
      <t>ジュウギョウシャ</t>
    </rPh>
    <rPh sb="9" eb="11">
      <t>ホユウ</t>
    </rPh>
    <rPh sb="13" eb="15">
      <t>シカク</t>
    </rPh>
    <rPh sb="16" eb="18">
      <t>ニュウリョク</t>
    </rPh>
    <phoneticPr fontId="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</si>
  <si>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</si>
  <si>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
  </si>
  <si>
    <t>（注）常勤・非常勤の区分について</t>
    <rPh sb="1" eb="2">
      <t>チュウ</t>
    </rPh>
    <rPh sb="3" eb="5">
      <t>ジョウキン</t>
    </rPh>
    <rPh sb="6" eb="9">
      <t>ヒジョウキン</t>
    </rPh>
    <rPh sb="10" eb="12">
      <t>クブン</t>
    </rPh>
    <phoneticPr fontId="6"/>
  </si>
  <si>
    <t>非常勤で兼務</t>
    <rPh sb="0" eb="3">
      <t>ヒジョウキン</t>
    </rPh>
    <rPh sb="4" eb="6">
      <t>ケンム</t>
    </rPh>
    <phoneticPr fontId="6"/>
  </si>
  <si>
    <t>D</t>
  </si>
  <si>
    <t>非常勤で専従</t>
    <rPh sb="0" eb="3">
      <t>ヒジョウキン</t>
    </rPh>
    <rPh sb="4" eb="6">
      <t>センジュウ</t>
    </rPh>
    <phoneticPr fontId="6"/>
  </si>
  <si>
    <t>C</t>
  </si>
  <si>
    <t>常勤で兼務</t>
    <rPh sb="0" eb="2">
      <t>ジョウキン</t>
    </rPh>
    <rPh sb="3" eb="5">
      <t>ケンム</t>
    </rPh>
    <phoneticPr fontId="6"/>
  </si>
  <si>
    <t>B</t>
  </si>
  <si>
    <t>常勤で専従</t>
    <rPh sb="0" eb="2">
      <t>ジョウキン</t>
    </rPh>
    <rPh sb="3" eb="5">
      <t>センジュウ</t>
    </rPh>
    <phoneticPr fontId="6"/>
  </si>
  <si>
    <t>A</t>
  </si>
  <si>
    <t>区分</t>
    <rPh sb="0" eb="2">
      <t>クブン</t>
    </rPh>
    <phoneticPr fontId="6"/>
  </si>
  <si>
    <t>記号</t>
    <rPh sb="0" eb="2">
      <t>キゴウ</t>
    </rPh>
    <phoneticPr fontId="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</si>
  <si>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5"/>
  </si>
  <si>
    <t xml:space="preserve"> 　　 記入の順序は、職種ごとにまとめてください。</t>
    <rPh sb="4" eb="6">
      <t>キニュウ</t>
    </rPh>
    <rPh sb="7" eb="9">
      <t>ジュンジョ</t>
    </rPh>
    <rPh sb="11" eb="13">
      <t>ショクシュ</t>
    </rPh>
    <phoneticPr fontId="6"/>
  </si>
  <si>
    <t>　(4) 従業者の職種を入力してください。</t>
    <rPh sb="5" eb="8">
      <t>ジュウギョウシャ</t>
    </rPh>
    <rPh sb="9" eb="11">
      <t>ショクシュ</t>
    </rPh>
    <rPh sb="12" eb="14">
      <t>ニュウリョク</t>
    </rPh>
    <phoneticPr fontId="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</si>
  <si>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
  </si>
  <si>
    <t>　(2) 「予定」・「実績」のいずれかを選択してください。</t>
    <rPh sb="6" eb="8">
      <t>ヨテイ</t>
    </rPh>
    <rPh sb="11" eb="13">
      <t>ジッセキ</t>
    </rPh>
    <rPh sb="20" eb="22">
      <t>センタク</t>
    </rPh>
    <phoneticPr fontId="6"/>
  </si>
  <si>
    <t>　(1) 「４週」・「暦月」のいずれかを選択してください。</t>
    <rPh sb="7" eb="8">
      <t>シュウ</t>
    </rPh>
    <rPh sb="11" eb="12">
      <t>レキ</t>
    </rPh>
    <rPh sb="12" eb="13">
      <t>ツキ</t>
    </rPh>
    <rPh sb="20" eb="22">
      <t>センタク</t>
    </rPh>
    <phoneticPr fontId="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</si>
  <si>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
  </si>
  <si>
    <t>常勤換算数</t>
    <rPh sb="0" eb="5">
      <t>ジョウキンカンサンスウ</t>
    </rPh>
    <phoneticPr fontId="13"/>
  </si>
  <si>
    <t>非常勤</t>
    <rPh sb="0" eb="3">
      <t>ヒジョウキン</t>
    </rPh>
    <phoneticPr fontId="14"/>
  </si>
  <si>
    <t>常勤</t>
    <rPh sb="0" eb="2">
      <t>ジョウキン</t>
    </rPh>
    <phoneticPr fontId="14"/>
  </si>
  <si>
    <t>兼務</t>
    <rPh sb="0" eb="2">
      <t>ケンム</t>
    </rPh>
    <phoneticPr fontId="14"/>
  </si>
  <si>
    <t>専従</t>
    <rPh sb="0" eb="2">
      <t>センジュウ</t>
    </rPh>
    <phoneticPr fontId="14"/>
  </si>
  <si>
    <t>兼務</t>
    <rPh sb="0" eb="2">
      <t>ケンム</t>
    </rPh>
    <phoneticPr fontId="15"/>
  </si>
  <si>
    <t>専従</t>
    <rPh sb="0" eb="2">
      <t>センジュウ</t>
    </rPh>
    <phoneticPr fontId="15"/>
  </si>
  <si>
    <t>＜実人数集計＞</t>
    <rPh sb="1" eb="2">
      <t>ジツ</t>
    </rPh>
    <rPh sb="2" eb="4">
      <t>ニンズウ</t>
    </rPh>
    <rPh sb="4" eb="6">
      <t>シュウケイ</t>
    </rPh>
    <phoneticPr fontId="14"/>
  </si>
  <si>
    <t>障害児</t>
    <rPh sb="0" eb="3">
      <t>ショウガイジ</t>
    </rPh>
    <phoneticPr fontId="15"/>
  </si>
  <si>
    <t>障害者</t>
    <rPh sb="0" eb="3">
      <t>ショウガイシャ</t>
    </rPh>
    <phoneticPr fontId="14"/>
  </si>
  <si>
    <t>相談支援専門員の数の標準</t>
    <rPh sb="0" eb="2">
      <t>ソウダン</t>
    </rPh>
    <rPh sb="2" eb="7">
      <t>シエンセンモンイン</t>
    </rPh>
    <rPh sb="8" eb="9">
      <t>カズ</t>
    </rPh>
    <rPh sb="10" eb="12">
      <t>ヒョウジュン</t>
    </rPh>
    <phoneticPr fontId="14"/>
  </si>
  <si>
    <t>平均利用者数</t>
    <rPh sb="0" eb="2">
      <t>ヘイキン</t>
    </rPh>
    <rPh sb="2" eb="6">
      <t>リヨウシャスウ</t>
    </rPh>
    <phoneticPr fontId="14"/>
  </si>
  <si>
    <t>計</t>
    <rPh sb="0" eb="1">
      <t>ケイ</t>
    </rPh>
    <phoneticPr fontId="14"/>
  </si>
  <si>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14"/>
  </si>
  <si>
    <t>サービス提供時間</t>
    <rPh sb="4" eb="6">
      <t>テイキョウ</t>
    </rPh>
    <rPh sb="6" eb="8">
      <t>ジカン</t>
    </rPh>
    <phoneticPr fontId="14"/>
  </si>
  <si>
    <t>合計</t>
    <rPh sb="0" eb="2">
      <t>ゴウケイ</t>
    </rPh>
    <phoneticPr fontId="14"/>
  </si>
  <si>
    <t>相談支援員</t>
    <rPh sb="0" eb="2">
      <t>ソウダン</t>
    </rPh>
    <rPh sb="2" eb="5">
      <t>シエンイン</t>
    </rPh>
    <phoneticPr fontId="13"/>
  </si>
  <si>
    <t>相談支援専門員</t>
    <rPh sb="0" eb="7">
      <t>ソウダンシエンセンモンイン</t>
    </rPh>
    <phoneticPr fontId="13"/>
  </si>
  <si>
    <t>管理者</t>
    <rPh sb="0" eb="3">
      <t>カンリシャ</t>
    </rPh>
    <phoneticPr fontId="13"/>
  </si>
  <si>
    <t>第５週</t>
    <rPh sb="0" eb="1">
      <t>ダイ</t>
    </rPh>
    <rPh sb="2" eb="3">
      <t>シュウ</t>
    </rPh>
    <phoneticPr fontId="14"/>
  </si>
  <si>
    <t>第４週</t>
    <rPh sb="0" eb="1">
      <t>ダイ</t>
    </rPh>
    <rPh sb="2" eb="3">
      <t>シュウ</t>
    </rPh>
    <phoneticPr fontId="14"/>
  </si>
  <si>
    <t>第３週</t>
    <rPh sb="0" eb="1">
      <t>ダイ</t>
    </rPh>
    <rPh sb="2" eb="3">
      <t>シュウ</t>
    </rPh>
    <phoneticPr fontId="14"/>
  </si>
  <si>
    <t>第２週</t>
    <rPh sb="0" eb="1">
      <t>ダイ</t>
    </rPh>
    <rPh sb="2" eb="3">
      <t>シュウ</t>
    </rPh>
    <phoneticPr fontId="14"/>
  </si>
  <si>
    <t>第１週</t>
    <rPh sb="0" eb="1">
      <t>ダイ</t>
    </rPh>
    <rPh sb="2" eb="3">
      <t>シュウ</t>
    </rPh>
    <phoneticPr fontId="14"/>
  </si>
  <si>
    <t>(11)兼務状況
（兼務先／兼務する職務の内容）等</t>
    <phoneticPr fontId="14"/>
  </si>
  <si>
    <t>(10)週平均の勤務時間数</t>
    <rPh sb="4" eb="7">
      <t>シュウヘイキン</t>
    </rPh>
    <rPh sb="8" eb="10">
      <t>キンム</t>
    </rPh>
    <rPh sb="10" eb="12">
      <t>ジカン</t>
    </rPh>
    <rPh sb="12" eb="13">
      <t>スウ</t>
    </rPh>
    <phoneticPr fontId="14"/>
  </si>
  <si>
    <t>(9)勤務時間数合計</t>
    <rPh sb="3" eb="5">
      <t>キンム</t>
    </rPh>
    <rPh sb="5" eb="7">
      <t>ジカン</t>
    </rPh>
    <rPh sb="7" eb="8">
      <t>スウ</t>
    </rPh>
    <rPh sb="8" eb="10">
      <t>ゴウケイ</t>
    </rPh>
    <phoneticPr fontId="14"/>
  </si>
  <si>
    <t>(8)</t>
    <phoneticPr fontId="14"/>
  </si>
  <si>
    <t>(7)氏名</t>
    <rPh sb="3" eb="5">
      <t>シメイ</t>
    </rPh>
    <phoneticPr fontId="14"/>
  </si>
  <si>
    <t>(6)資格</t>
    <rPh sb="3" eb="5">
      <t>シカク</t>
    </rPh>
    <phoneticPr fontId="14"/>
  </si>
  <si>
    <t>(5)勤務形態</t>
    <rPh sb="3" eb="5">
      <t>キンム</t>
    </rPh>
    <rPh sb="5" eb="7">
      <t>ケイタイ</t>
    </rPh>
    <phoneticPr fontId="14"/>
  </si>
  <si>
    <t>(4)職種</t>
    <rPh sb="3" eb="5">
      <t>ショクシュ</t>
    </rPh>
    <phoneticPr fontId="14"/>
  </si>
  <si>
    <t>No.</t>
    <phoneticPr fontId="14"/>
  </si>
  <si>
    <t>時間/月</t>
    <rPh sb="0" eb="2">
      <t>ジカン</t>
    </rPh>
    <rPh sb="3" eb="4">
      <t>ツキ</t>
    </rPh>
    <phoneticPr fontId="14"/>
  </si>
  <si>
    <t>時間/週</t>
    <rPh sb="0" eb="2">
      <t>ジカン</t>
    </rPh>
    <rPh sb="3" eb="4">
      <t>シュウ</t>
    </rPh>
    <phoneticPr fontId="1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</si>
  <si>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
  </si>
  <si>
    <t>(2)予定/実績の別</t>
    <rPh sb="3" eb="5">
      <t>ヨテイ</t>
    </rPh>
    <rPh sb="6" eb="8">
      <t>ジッセキ</t>
    </rPh>
    <rPh sb="9" eb="10">
      <t>ベツ</t>
    </rPh>
    <phoneticPr fontId="14"/>
  </si>
  <si>
    <t>(1)記載する期間</t>
    <rPh sb="3" eb="5">
      <t>キサイ</t>
    </rPh>
    <rPh sb="7" eb="9">
      <t>キカン</t>
    </rPh>
    <phoneticPr fontId="14"/>
  </si>
  <si>
    <t>事業所名</t>
    <rPh sb="0" eb="3">
      <t>ジギョウショ</t>
    </rPh>
    <rPh sb="3" eb="4">
      <t>メイ</t>
    </rPh>
    <phoneticPr fontId="6"/>
  </si>
  <si>
    <t>月</t>
    <rPh sb="0" eb="1">
      <t>ゲツ</t>
    </rPh>
    <phoneticPr fontId="14"/>
  </si>
  <si>
    <t>年</t>
    <rPh sb="0" eb="1">
      <t>ネン</t>
    </rPh>
    <phoneticPr fontId="14"/>
  </si>
  <si>
    <t>特定相談支援・障害児相談支援</t>
    <rPh sb="0" eb="2">
      <t>トクテイ</t>
    </rPh>
    <rPh sb="2" eb="4">
      <t>ソウダン</t>
    </rPh>
    <rPh sb="4" eb="6">
      <t>シエン</t>
    </rPh>
    <rPh sb="7" eb="10">
      <t>ショウガイジ</t>
    </rPh>
    <rPh sb="10" eb="12">
      <t>ソウダン</t>
    </rPh>
    <rPh sb="12" eb="14">
      <t>シエン</t>
    </rPh>
    <phoneticPr fontId="6"/>
  </si>
  <si>
    <t>サービス種別</t>
    <rPh sb="4" eb="6">
      <t>シュベツ</t>
    </rPh>
    <phoneticPr fontId="6"/>
  </si>
  <si>
    <t>(書式第１号）</t>
    <rPh sb="1" eb="3">
      <t>ショシキ</t>
    </rPh>
    <rPh sb="3" eb="4">
      <t>ダイ</t>
    </rPh>
    <rPh sb="5" eb="6">
      <t>ゴウ</t>
    </rPh>
    <phoneticPr fontId="3"/>
  </si>
  <si>
    <t>【05】従業者の勤務の体制及び勤務形態一覧表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</si>
</sst>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409]d&quot;月&quot;"/>
    <numFmt numFmtId="178" formatCode="aaa"/>
    <numFmt numFmtId="179" formatCode="[$-409]d;@"/>
  </numFmts>
  <fonts count="19" x14ac:knownFonts="1">
    <font>
      <sz val="11"/>
      <color theme="1"/>
      <name val="游ゴシック"/>
      <family val="3"/>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9"/>
      <name val="ＭＳ ゴシック"/>
      <family val="3"/>
      <charset val="128"/>
    </font>
    <font>
      <sz val="10"/>
      <name val="ＭＳ ゴシック"/>
      <family val="3"/>
      <charset val="128"/>
    </font>
    <font>
      <sz val="10"/>
      <color indexed="8"/>
      <name val="ＭＳ ゴシック"/>
      <family val="3"/>
      <charset val="128"/>
    </font>
    <font>
      <b/>
      <u/>
      <sz val="9"/>
      <name val="ＭＳ ゴシック"/>
      <family val="3"/>
      <charset val="128"/>
    </font>
    <font>
      <b/>
      <sz val="9"/>
      <name val="ＭＳ ゴシック"/>
      <family val="3"/>
      <charset val="128"/>
    </font>
    <font>
      <u/>
      <sz val="9"/>
      <name val="ＭＳ ゴシック"/>
      <family val="3"/>
      <charset val="128"/>
    </font>
    <font>
      <sz val="10"/>
      <color theme="0"/>
      <name val="ＭＳ ゴシック"/>
      <family val="3"/>
      <charset val="128"/>
    </font>
    <font>
      <sz val="10"/>
      <color theme="1"/>
      <name val="ＭＳ ゴシック"/>
      <family val="3"/>
      <charset val="128"/>
    </font>
    <font>
      <sz val="9"/>
      <color theme="0"/>
      <name val="ＭＳ ゴシック"/>
      <family val="3"/>
      <charset val="128"/>
    </font>
    <font>
      <sz val="6"/>
      <name val="游ゴシック"/>
      <family val="3"/>
      <charset val="128"/>
    </font>
    <font>
      <sz val="6"/>
      <name val="ＭＳ Ｐゴシック"/>
      <family val="3"/>
      <charset val="128"/>
    </font>
    <font>
      <sz val="6"/>
      <name val="ＭＳ ゴシック"/>
      <family val="3"/>
      <charset val="128"/>
    </font>
    <font>
      <sz val="11"/>
      <color theme="1"/>
      <name val="ＭＳ ゴシック"/>
      <family val="3"/>
      <charset val="128"/>
    </font>
    <font>
      <sz val="10"/>
      <color theme="1"/>
      <name val="游ゴシック"/>
      <family val="3"/>
      <charset val="128"/>
      <scheme val="minor"/>
    </font>
    <font>
      <sz val="11"/>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1" fillId="0" borderId="0">
      <alignment vertical="center"/>
    </xf>
  </cellStyleXfs>
  <cellXfs count="91">
    <xf numFmtId="0" fontId="0" fillId="0" borderId="0" xfId="0">
      <alignment vertical="center"/>
    </xf>
    <xf numFmtId="0" fontId="2" fillId="0" borderId="0" xfId="1" applyFont="1">
      <alignment vertical="center"/>
    </xf>
    <xf numFmtId="0" fontId="2" fillId="0" borderId="0" xfId="1" applyFont="1" applyAlignment="1">
      <alignment vertical="center" textRotation="255" shrinkToFit="1"/>
    </xf>
    <xf numFmtId="0" fontId="4" fillId="0" borderId="0" xfId="1" applyFont="1">
      <alignment vertical="center"/>
    </xf>
    <xf numFmtId="0" fontId="4" fillId="0" borderId="0" xfId="1" applyFont="1" applyAlignment="1">
      <alignment vertical="center" textRotation="255" shrinkToFit="1"/>
    </xf>
    <xf numFmtId="0" fontId="4" fillId="0" borderId="0" xfId="1" applyFont="1" applyAlignment="1">
      <alignment vertical="center"/>
    </xf>
    <xf numFmtId="0" fontId="4" fillId="0" borderId="1" xfId="1" applyFont="1" applyBorder="1" applyAlignment="1">
      <alignment vertical="center" textRotation="255" shrinkToFit="1"/>
    </xf>
    <xf numFmtId="0" fontId="4" fillId="0" borderId="1" xfId="1" applyFont="1" applyBorder="1" applyAlignment="1">
      <alignment horizontal="center" vertical="center"/>
    </xf>
    <xf numFmtId="0" fontId="5"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vertical="center"/>
    </xf>
    <xf numFmtId="0" fontId="10" fillId="0" borderId="0" xfId="1" applyFont="1" applyBorder="1" applyAlignment="1">
      <alignment horizontal="center" vertical="center"/>
    </xf>
    <xf numFmtId="0" fontId="10" fillId="0" borderId="0" xfId="1" applyFont="1" applyBorder="1" applyAlignment="1">
      <alignment vertical="center"/>
    </xf>
    <xf numFmtId="0" fontId="10" fillId="0" borderId="0" xfId="2" applyFont="1" applyBorder="1" applyAlignment="1">
      <alignment horizontal="center" vertical="center"/>
    </xf>
    <xf numFmtId="0" fontId="12" fillId="0" borderId="0" xfId="2" applyFont="1" applyBorder="1" applyAlignment="1">
      <alignment horizontal="center" vertical="center"/>
    </xf>
    <xf numFmtId="0" fontId="12" fillId="0" borderId="0" xfId="1" applyFont="1" applyAlignment="1">
      <alignment vertical="center"/>
    </xf>
    <xf numFmtId="0" fontId="12" fillId="0" borderId="0" xfId="1" applyFont="1" applyBorder="1" applyAlignment="1">
      <alignment horizontal="center" vertical="center"/>
    </xf>
    <xf numFmtId="0" fontId="5" fillId="0" borderId="0" xfId="2" applyFont="1" applyBorder="1" applyAlignment="1">
      <alignment horizontal="center" vertical="center"/>
    </xf>
    <xf numFmtId="0" fontId="4" fillId="0" borderId="1" xfId="1" applyFont="1" applyBorder="1" applyAlignment="1">
      <alignment horizontal="center" vertical="center" wrapText="1"/>
    </xf>
    <xf numFmtId="0" fontId="4" fillId="0" borderId="1" xfId="2" applyFont="1" applyBorder="1" applyAlignment="1">
      <alignment horizontal="center" vertical="center"/>
    </xf>
    <xf numFmtId="0" fontId="4" fillId="0" borderId="3" xfId="2" applyFont="1" applyBorder="1" applyAlignment="1">
      <alignment horizontal="center" vertical="center"/>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left" vertical="center"/>
    </xf>
    <xf numFmtId="0" fontId="2" fillId="0" borderId="0" xfId="1" applyFont="1" applyFill="1">
      <alignment vertical="center"/>
    </xf>
    <xf numFmtId="0" fontId="4" fillId="2" borderId="1" xfId="1" applyFont="1" applyFill="1" applyBorder="1" applyAlignment="1">
      <alignment horizontal="right" vertical="center"/>
    </xf>
    <xf numFmtId="177" fontId="4" fillId="0" borderId="1" xfId="1" applyNumberFormat="1" applyFont="1" applyFill="1" applyBorder="1" applyAlignment="1">
      <alignment horizontal="center" vertical="center"/>
    </xf>
    <xf numFmtId="177" fontId="4" fillId="0" borderId="1" xfId="1" applyNumberFormat="1" applyFont="1" applyBorder="1" applyAlignment="1">
      <alignment horizontal="center" vertical="center"/>
    </xf>
    <xf numFmtId="0" fontId="5" fillId="0" borderId="0" xfId="1" applyFont="1" applyFill="1" applyAlignment="1">
      <alignment vertical="center"/>
    </xf>
    <xf numFmtId="0" fontId="4" fillId="0" borderId="0" xfId="1" applyFont="1" applyFill="1" applyBorder="1" applyAlignment="1">
      <alignment horizontal="center" vertical="center"/>
    </xf>
    <xf numFmtId="0" fontId="5" fillId="0" borderId="0" xfId="1" applyFont="1" applyFill="1" applyBorder="1" applyAlignment="1">
      <alignment horizontal="left" vertical="center"/>
    </xf>
    <xf numFmtId="0" fontId="4" fillId="0" borderId="0" xfId="1" applyFont="1" applyFill="1" applyBorder="1" applyAlignment="1">
      <alignment vertical="center"/>
    </xf>
    <xf numFmtId="0" fontId="4" fillId="0" borderId="5" xfId="1" applyFont="1" applyBorder="1" applyAlignment="1">
      <alignment horizontal="right" vertical="center"/>
    </xf>
    <xf numFmtId="0" fontId="4" fillId="0" borderId="1" xfId="1" applyFont="1" applyBorder="1" applyAlignment="1">
      <alignment horizontal="right" vertical="center"/>
    </xf>
    <xf numFmtId="0" fontId="4" fillId="2" borderId="6" xfId="1" applyFont="1" applyFill="1" applyBorder="1" applyAlignment="1">
      <alignment horizontal="right" vertical="center"/>
    </xf>
    <xf numFmtId="176" fontId="4" fillId="0" borderId="1" xfId="1" applyNumberFormat="1" applyFont="1" applyBorder="1" applyAlignment="1">
      <alignment horizontal="right" vertical="center"/>
    </xf>
    <xf numFmtId="0" fontId="4" fillId="0" borderId="2" xfId="1" applyFont="1" applyBorder="1" applyAlignment="1">
      <alignment horizontal="right" vertical="center"/>
    </xf>
    <xf numFmtId="0" fontId="4" fillId="3" borderId="3" xfId="1" applyFont="1" applyFill="1" applyBorder="1" applyAlignment="1">
      <alignment vertical="center"/>
    </xf>
    <xf numFmtId="0" fontId="4" fillId="3" borderId="1" xfId="1" applyFont="1" applyFill="1" applyBorder="1" applyAlignment="1">
      <alignment vertical="center"/>
    </xf>
    <xf numFmtId="0" fontId="4" fillId="4" borderId="3" xfId="1" applyFont="1" applyFill="1" applyBorder="1" applyAlignment="1">
      <alignment horizontal="center" vertical="center"/>
    </xf>
    <xf numFmtId="0" fontId="4" fillId="4" borderId="1" xfId="1" applyFont="1" applyFill="1" applyBorder="1" applyAlignment="1">
      <alignment horizontal="left" vertical="center"/>
    </xf>
    <xf numFmtId="0" fontId="5" fillId="0" borderId="1" xfId="1" applyFont="1" applyBorder="1" applyAlignment="1">
      <alignment vertical="center"/>
    </xf>
    <xf numFmtId="178" fontId="4" fillId="0" borderId="1" xfId="1" applyNumberFormat="1" applyFont="1" applyBorder="1" applyAlignment="1">
      <alignment vertical="center"/>
    </xf>
    <xf numFmtId="179" fontId="4" fillId="0" borderId="1" xfId="1" applyNumberFormat="1" applyFont="1" applyBorder="1" applyAlignment="1">
      <alignment vertical="center"/>
    </xf>
    <xf numFmtId="0" fontId="5" fillId="0" borderId="0" xfId="1" applyFont="1">
      <alignment vertical="center"/>
    </xf>
    <xf numFmtId="0" fontId="11" fillId="0" borderId="0" xfId="0" applyFont="1">
      <alignment vertical="center"/>
    </xf>
    <xf numFmtId="0" fontId="11" fillId="5" borderId="1" xfId="0" applyFont="1" applyFill="1" applyBorder="1">
      <alignment vertical="center"/>
    </xf>
    <xf numFmtId="0" fontId="11" fillId="0" borderId="0" xfId="0" applyFont="1" applyAlignment="1">
      <alignment horizontal="right" vertical="center"/>
    </xf>
    <xf numFmtId="0" fontId="16" fillId="0" borderId="0" xfId="0" applyFont="1">
      <alignment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0" xfId="1" applyFont="1" applyFill="1" applyBorder="1" applyAlignment="1">
      <alignment horizontal="center" vertical="center"/>
    </xf>
    <xf numFmtId="0" fontId="17" fillId="0" borderId="0" xfId="0" applyFont="1">
      <alignment vertical="center"/>
    </xf>
    <xf numFmtId="0" fontId="18" fillId="0" borderId="0" xfId="1" applyFont="1" applyAlignment="1">
      <alignment horizontal="left"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 xfId="2" applyFont="1" applyBorder="1" applyAlignment="1">
      <alignment horizontal="center" vertical="center" wrapText="1"/>
    </xf>
    <xf numFmtId="177" fontId="4" fillId="0" borderId="1" xfId="1" applyNumberFormat="1" applyFont="1" applyFill="1" applyBorder="1" applyAlignment="1">
      <alignment horizontal="center" vertical="center"/>
    </xf>
    <xf numFmtId="0" fontId="4" fillId="0" borderId="1" xfId="1" applyFont="1" applyFill="1" applyBorder="1" applyAlignment="1">
      <alignment horizontal="left" vertical="center"/>
    </xf>
    <xf numFmtId="0" fontId="4" fillId="2" borderId="1"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1" xfId="1" applyFont="1" applyFill="1" applyBorder="1" applyAlignment="1">
      <alignment vertical="center"/>
    </xf>
    <xf numFmtId="0" fontId="4" fillId="0" borderId="1" xfId="1" applyFont="1" applyFill="1" applyBorder="1" applyAlignment="1">
      <alignment horizontal="center" vertical="center" wrapText="1"/>
    </xf>
    <xf numFmtId="176" fontId="4" fillId="0" borderId="1" xfId="1" applyNumberFormat="1" applyFont="1" applyFill="1" applyBorder="1" applyAlignment="1">
      <alignment vertical="center"/>
    </xf>
    <xf numFmtId="0" fontId="4" fillId="0" borderId="1" xfId="1" applyFont="1" applyBorder="1" applyAlignment="1">
      <alignment horizontal="center" vertical="center"/>
    </xf>
    <xf numFmtId="0" fontId="4" fillId="0" borderId="1" xfId="1" applyFont="1" applyBorder="1">
      <alignment vertical="center"/>
    </xf>
    <xf numFmtId="0" fontId="4" fillId="0" borderId="1" xfId="2" applyFont="1" applyBorder="1" applyAlignment="1">
      <alignment horizontal="center" vertical="center"/>
    </xf>
    <xf numFmtId="0" fontId="5" fillId="3" borderId="1" xfId="1" applyFont="1" applyFill="1" applyBorder="1" applyAlignment="1">
      <alignmen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5" fillId="0" borderId="1" xfId="1" applyFont="1" applyFill="1" applyBorder="1" applyAlignment="1">
      <alignment vertical="center"/>
    </xf>
    <xf numFmtId="0" fontId="4" fillId="0" borderId="2" xfId="1" applyFont="1" applyBorder="1" applyAlignment="1">
      <alignment horizontal="center" vertical="center"/>
    </xf>
    <xf numFmtId="0" fontId="5" fillId="4" borderId="1" xfId="1" applyFont="1" applyFill="1" applyBorder="1" applyAlignment="1">
      <alignment horizontal="center" vertical="center"/>
    </xf>
    <xf numFmtId="0" fontId="11" fillId="5" borderId="1" xfId="0" applyFont="1" applyFill="1" applyBorder="1">
      <alignment vertical="center"/>
    </xf>
    <xf numFmtId="0" fontId="5" fillId="0" borderId="1" xfId="1" applyFont="1" applyBorder="1" applyAlignment="1">
      <alignment vertical="center"/>
    </xf>
    <xf numFmtId="0" fontId="4" fillId="0" borderId="9" xfId="1" applyFont="1" applyBorder="1" applyAlignment="1">
      <alignment horizontal="center" vertical="center" wrapText="1"/>
    </xf>
    <xf numFmtId="0" fontId="4" fillId="0" borderId="8" xfId="1" applyFont="1" applyBorder="1" applyAlignment="1">
      <alignment horizontal="center" vertical="center" wrapText="1"/>
    </xf>
    <xf numFmtId="0" fontId="4" fillId="0" borderId="7" xfId="1" applyFont="1" applyBorder="1" applyAlignment="1">
      <alignment horizontal="center" vertical="center" wrapText="1"/>
    </xf>
    <xf numFmtId="49" fontId="4" fillId="0" borderId="1" xfId="1" applyNumberFormat="1" applyFont="1" applyBorder="1" applyAlignment="1">
      <alignment horizontal="center" vertical="center"/>
    </xf>
    <xf numFmtId="0" fontId="5" fillId="4" borderId="1" xfId="1" applyFont="1" applyFill="1" applyBorder="1" applyAlignment="1">
      <alignment horizontal="center" vertical="center" wrapText="1"/>
    </xf>
    <xf numFmtId="0" fontId="5" fillId="2" borderId="10" xfId="1" applyFont="1" applyFill="1" applyBorder="1" applyAlignment="1">
      <alignment horizontal="center" vertical="center"/>
    </xf>
    <xf numFmtId="0" fontId="5" fillId="0" borderId="10" xfId="1" applyFont="1" applyBorder="1" applyAlignment="1">
      <alignment horizontal="center" vertical="center"/>
    </xf>
    <xf numFmtId="0" fontId="5" fillId="3" borderId="1" xfId="1" applyFont="1" applyFill="1" applyBorder="1" applyAlignment="1">
      <alignment horizontal="center" vertical="center"/>
    </xf>
    <xf numFmtId="0" fontId="4" fillId="0" borderId="2" xfId="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cellXfs>
  <cellStyles count="3">
    <cellStyle name="標準" xfId="0" builtinId="0"/>
    <cellStyle name="標準 2" xfId="2"/>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9;&#26032;&#12288;&#24246;&#21209;/&#12513;&#12540;&#12523;&#12539;&#29031;&#20250;&#22238;&#31572;/R6&#24180;&#24230;/&#9678;&#22806;&#37096;&#27231;&#38306;/&#22823;&#38442;&#24220;&#31119;&#31049;&#37096;&#38556;&#12364;&#12356;&#31119;&#31049;&#23460;/060702%20&#12304;&#20107;&#21209;&#36899;&#32097;&#12305;&#38556;&#23475;&#31119;&#31049;&#20998;&#37326;&#12395;&#12362;&#12369;&#12427;&#25163;&#32154;&#36000;&#25285;&#12398;&#36605;&#28187;&#12395;&#12388;&#12356;&#12390;&#65288;&#25351;&#23450;&#30003;&#35531;&#12289;&#22577;&#37228;&#35531;&#27714;&#27161;&#28310;&#27096;&#24335;&#31561;&#65289;/&#21220;&#21209;&#20307;&#2104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tabSelected="1" view="pageBreakPreview" zoomScaleNormal="100" zoomScaleSheetLayoutView="100" workbookViewId="0">
      <selection activeCell="M2" sqref="M2:P2"/>
    </sheetView>
  </sheetViews>
  <sheetFormatPr defaultColWidth="8.25" defaultRowHeight="21" customHeight="1" x14ac:dyDescent="0.4"/>
  <cols>
    <col min="1" max="1" width="2.625" style="1" customWidth="1"/>
    <col min="2" max="2" width="12.12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0.100000000000001" customHeight="1" x14ac:dyDescent="0.4">
      <c r="A1" s="54" t="s">
        <v>76</v>
      </c>
      <c r="C1" s="54"/>
      <c r="D1" s="54"/>
      <c r="E1" s="54"/>
      <c r="F1" s="54"/>
      <c r="G1" s="54"/>
      <c r="H1" s="54"/>
      <c r="I1" s="54"/>
      <c r="J1" s="54"/>
      <c r="K1" s="54"/>
      <c r="L1" s="54"/>
      <c r="M1" s="54"/>
      <c r="N1" s="54"/>
      <c r="O1" s="54"/>
      <c r="P1" s="54"/>
      <c r="Q1" s="54"/>
      <c r="R1" s="54"/>
      <c r="S1" s="54"/>
      <c r="T1" s="54"/>
      <c r="U1" s="54"/>
      <c r="V1" s="54"/>
      <c r="W1" s="54"/>
      <c r="X1" s="8"/>
      <c r="Y1" s="8"/>
      <c r="Z1" s="45"/>
      <c r="AA1" s="45"/>
      <c r="AB1" s="45"/>
      <c r="AC1" s="45"/>
      <c r="AD1" s="53"/>
      <c r="AE1" s="53"/>
      <c r="AF1" s="53"/>
      <c r="AG1" s="53"/>
      <c r="AH1" s="53"/>
      <c r="AI1" s="50" t="s">
        <v>75</v>
      </c>
      <c r="AJ1" s="50"/>
      <c r="AK1" s="84" t="s">
        <v>74</v>
      </c>
      <c r="AL1" s="84"/>
      <c r="AM1" s="84"/>
      <c r="AN1" s="84"/>
    </row>
    <row r="2" spans="1:40" ht="18" customHeight="1" x14ac:dyDescent="0.4">
      <c r="A2" s="10" t="s">
        <v>77</v>
      </c>
      <c r="B2" s="51"/>
      <c r="C2" s="51"/>
      <c r="D2" s="51"/>
      <c r="E2" s="51"/>
      <c r="F2" s="51"/>
      <c r="G2" s="51"/>
      <c r="H2" s="51"/>
      <c r="I2" s="51"/>
      <c r="J2" s="51"/>
      <c r="K2" s="52"/>
      <c r="L2" s="52"/>
      <c r="M2" s="85"/>
      <c r="N2" s="85"/>
      <c r="O2" s="85"/>
      <c r="P2" s="85"/>
      <c r="Q2" s="86" t="s">
        <v>73</v>
      </c>
      <c r="R2" s="86"/>
      <c r="S2" s="85"/>
      <c r="T2" s="85"/>
      <c r="U2" s="86" t="s">
        <v>72</v>
      </c>
      <c r="V2" s="86"/>
      <c r="W2" s="51"/>
      <c r="X2" s="51"/>
      <c r="Y2" s="51"/>
      <c r="Z2" s="45"/>
      <c r="AA2" s="45"/>
      <c r="AC2" s="50"/>
      <c r="AD2" s="51"/>
      <c r="AE2" s="51"/>
      <c r="AF2" s="51"/>
      <c r="AG2" s="51"/>
      <c r="AH2" s="51"/>
      <c r="AI2" s="50" t="s">
        <v>71</v>
      </c>
      <c r="AJ2" s="50"/>
      <c r="AK2" s="87"/>
      <c r="AL2" s="87"/>
      <c r="AM2" s="87"/>
      <c r="AN2" s="87"/>
    </row>
    <row r="3" spans="1:40" ht="18" customHeight="1" x14ac:dyDescent="0.4">
      <c r="A3" s="49"/>
      <c r="B3" s="49"/>
      <c r="C3" s="49"/>
      <c r="D3" s="49"/>
      <c r="E3" s="49"/>
      <c r="F3" s="49"/>
      <c r="G3" s="49"/>
      <c r="H3" s="49"/>
      <c r="I3" s="49"/>
      <c r="J3" s="49"/>
      <c r="K3" s="49"/>
      <c r="L3" s="49"/>
      <c r="M3" s="49"/>
      <c r="N3" s="49"/>
      <c r="O3" s="49"/>
      <c r="P3" s="49"/>
      <c r="Q3" s="49"/>
      <c r="R3" s="49"/>
      <c r="S3" s="49"/>
      <c r="T3" s="49"/>
      <c r="U3" s="49"/>
      <c r="V3" s="49"/>
      <c r="W3" s="49"/>
      <c r="Y3" s="46"/>
      <c r="Z3" s="46"/>
      <c r="AA3" s="46"/>
      <c r="AB3" s="45"/>
      <c r="AC3" s="46"/>
      <c r="AD3" s="46"/>
      <c r="AE3" s="46"/>
      <c r="AF3" s="46"/>
      <c r="AG3" s="46"/>
      <c r="AH3" s="46"/>
      <c r="AI3" s="48" t="s">
        <v>70</v>
      </c>
      <c r="AJ3" s="50"/>
      <c r="AK3" s="77"/>
      <c r="AL3" s="77"/>
      <c r="AM3" s="77"/>
      <c r="AN3" s="77"/>
    </row>
    <row r="4" spans="1:40" ht="18" customHeight="1" x14ac:dyDescent="0.4">
      <c r="A4" s="49"/>
      <c r="B4" s="49"/>
      <c r="C4" s="49"/>
      <c r="D4" s="49"/>
      <c r="E4" s="49"/>
      <c r="F4" s="49"/>
      <c r="G4" s="49"/>
      <c r="H4" s="49"/>
      <c r="I4" s="49"/>
      <c r="J4" s="49"/>
      <c r="K4" s="49"/>
      <c r="L4" s="49"/>
      <c r="M4" s="49"/>
      <c r="N4" s="49"/>
      <c r="O4" s="49"/>
      <c r="P4" s="49"/>
      <c r="Q4" s="49"/>
      <c r="R4" s="49"/>
      <c r="S4" s="49"/>
      <c r="T4" s="49"/>
      <c r="U4" s="49"/>
      <c r="V4" s="49"/>
      <c r="W4" s="49"/>
      <c r="Y4" s="46"/>
      <c r="Z4" s="46"/>
      <c r="AA4" s="46"/>
      <c r="AB4" s="45"/>
      <c r="AC4" s="46"/>
      <c r="AD4" s="46"/>
      <c r="AE4" s="46"/>
      <c r="AF4" s="46"/>
      <c r="AG4" s="46"/>
      <c r="AH4" s="46"/>
      <c r="AI4" s="48" t="s">
        <v>69</v>
      </c>
      <c r="AJ4" s="50"/>
      <c r="AK4" s="77"/>
      <c r="AL4" s="77"/>
      <c r="AM4" s="77"/>
      <c r="AN4" s="77"/>
    </row>
    <row r="5" spans="1:40" ht="18" customHeight="1" x14ac:dyDescent="0.4">
      <c r="A5" s="49"/>
      <c r="B5" s="49"/>
      <c r="C5" s="49"/>
      <c r="D5" s="49"/>
      <c r="E5" s="49"/>
      <c r="F5" s="49"/>
      <c r="G5" s="49"/>
      <c r="H5" s="49"/>
      <c r="I5" s="49"/>
      <c r="J5" s="49"/>
      <c r="K5" s="49"/>
      <c r="L5" s="49"/>
      <c r="M5" s="49"/>
      <c r="N5" s="49"/>
      <c r="O5" s="49"/>
      <c r="P5" s="49"/>
      <c r="Q5" s="49"/>
      <c r="R5" s="49"/>
      <c r="S5" s="49"/>
      <c r="U5" s="49"/>
      <c r="V5" s="49"/>
      <c r="W5" s="49"/>
      <c r="Y5" s="46"/>
      <c r="Z5" s="46"/>
      <c r="AA5" s="46"/>
      <c r="AB5" s="45"/>
      <c r="AC5" s="46"/>
      <c r="AD5" s="46"/>
      <c r="AE5" s="46"/>
      <c r="AF5" s="46"/>
      <c r="AG5" s="48" t="s">
        <v>68</v>
      </c>
      <c r="AH5" s="78"/>
      <c r="AI5" s="78"/>
      <c r="AJ5" s="78"/>
      <c r="AK5" s="46" t="s">
        <v>67</v>
      </c>
      <c r="AL5" s="47"/>
      <c r="AM5" s="46" t="s">
        <v>66</v>
      </c>
      <c r="AN5" s="45"/>
    </row>
    <row r="6" spans="1:40" ht="9.9499999999999993" customHeight="1" x14ac:dyDescent="0.4">
      <c r="A6" s="10"/>
      <c r="B6" s="21"/>
      <c r="C6" s="21"/>
      <c r="D6" s="21"/>
      <c r="E6" s="21"/>
      <c r="F6" s="21"/>
      <c r="G6" s="21"/>
      <c r="H6" s="21"/>
      <c r="I6" s="21"/>
      <c r="J6" s="21"/>
      <c r="K6" s="21"/>
      <c r="L6" s="21"/>
      <c r="M6" s="21"/>
      <c r="N6" s="21"/>
      <c r="O6" s="21"/>
      <c r="P6" s="21"/>
      <c r="Q6" s="21"/>
      <c r="R6" s="21"/>
      <c r="S6" s="21"/>
      <c r="T6" s="21"/>
      <c r="U6" s="21"/>
      <c r="V6" s="21"/>
      <c r="W6" s="21"/>
      <c r="X6" s="22"/>
      <c r="Y6" s="22"/>
      <c r="Z6" s="22"/>
      <c r="AA6" s="22"/>
      <c r="AB6" s="22"/>
      <c r="AC6" s="22"/>
      <c r="AD6" s="22"/>
      <c r="AE6" s="22"/>
      <c r="AF6" s="22"/>
      <c r="AG6" s="22"/>
      <c r="AH6" s="22"/>
      <c r="AI6" s="22"/>
      <c r="AJ6" s="22"/>
      <c r="AK6" s="22"/>
      <c r="AL6" s="22"/>
      <c r="AM6" s="10"/>
      <c r="AN6" s="45"/>
    </row>
    <row r="7" spans="1:40" ht="15" customHeight="1" x14ac:dyDescent="0.4">
      <c r="A7" s="79" t="s">
        <v>65</v>
      </c>
      <c r="B7" s="69" t="s">
        <v>64</v>
      </c>
      <c r="C7" s="80" t="s">
        <v>63</v>
      </c>
      <c r="D7" s="69" t="s">
        <v>62</v>
      </c>
      <c r="E7" s="73" t="s">
        <v>61</v>
      </c>
      <c r="F7" s="83" t="s">
        <v>60</v>
      </c>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8" t="s">
        <v>59</v>
      </c>
      <c r="AL7" s="89" t="s">
        <v>58</v>
      </c>
      <c r="AM7" s="90" t="s">
        <v>57</v>
      </c>
      <c r="AN7" s="90"/>
    </row>
    <row r="8" spans="1:40" ht="15" customHeight="1" x14ac:dyDescent="0.4">
      <c r="A8" s="79"/>
      <c r="B8" s="69"/>
      <c r="C8" s="81"/>
      <c r="D8" s="69"/>
      <c r="E8" s="73"/>
      <c r="F8" s="69" t="s">
        <v>56</v>
      </c>
      <c r="G8" s="69"/>
      <c r="H8" s="69"/>
      <c r="I8" s="69"/>
      <c r="J8" s="69"/>
      <c r="K8" s="69"/>
      <c r="L8" s="69"/>
      <c r="M8" s="69" t="s">
        <v>55</v>
      </c>
      <c r="N8" s="69"/>
      <c r="O8" s="69"/>
      <c r="P8" s="69"/>
      <c r="Q8" s="69"/>
      <c r="R8" s="69"/>
      <c r="S8" s="69"/>
      <c r="T8" s="69" t="s">
        <v>54</v>
      </c>
      <c r="U8" s="69"/>
      <c r="V8" s="69"/>
      <c r="W8" s="69"/>
      <c r="X8" s="69"/>
      <c r="Y8" s="69"/>
      <c r="Z8" s="69"/>
      <c r="AA8" s="69" t="s">
        <v>53</v>
      </c>
      <c r="AB8" s="69"/>
      <c r="AC8" s="69"/>
      <c r="AD8" s="69"/>
      <c r="AE8" s="69"/>
      <c r="AF8" s="69"/>
      <c r="AG8" s="69"/>
      <c r="AH8" s="69" t="s">
        <v>52</v>
      </c>
      <c r="AI8" s="69"/>
      <c r="AJ8" s="69"/>
      <c r="AK8" s="88"/>
      <c r="AL8" s="89"/>
      <c r="AM8" s="90"/>
      <c r="AN8" s="90"/>
    </row>
    <row r="9" spans="1:40" ht="15" customHeight="1" x14ac:dyDescent="0.4">
      <c r="A9" s="79"/>
      <c r="B9" s="69"/>
      <c r="C9" s="81"/>
      <c r="D9" s="69"/>
      <c r="E9" s="73"/>
      <c r="F9" s="44" t="e">
        <f>DATE($M$2,$S$2,1)</f>
        <v>#NUM!</v>
      </c>
      <c r="G9" s="44" t="e">
        <f>DATE($M$2,$S$2,2)</f>
        <v>#NUM!</v>
      </c>
      <c r="H9" s="44" t="e">
        <f>DATE($M$2,$S$2,3)</f>
        <v>#NUM!</v>
      </c>
      <c r="I9" s="44" t="e">
        <f>DATE($M$2,$S$2,4)</f>
        <v>#NUM!</v>
      </c>
      <c r="J9" s="44" t="e">
        <f>DATE($M$2,$S$2,5)</f>
        <v>#NUM!</v>
      </c>
      <c r="K9" s="44" t="e">
        <f>DATE($M$2,$S$2,6)</f>
        <v>#NUM!</v>
      </c>
      <c r="L9" s="44" t="e">
        <f>DATE($M$2,$S$2,7)</f>
        <v>#NUM!</v>
      </c>
      <c r="M9" s="44" t="e">
        <f>DATE($M$2,$S$2,8)</f>
        <v>#NUM!</v>
      </c>
      <c r="N9" s="44" t="e">
        <f>DATE($M$2,$S$2,9)</f>
        <v>#NUM!</v>
      </c>
      <c r="O9" s="44" t="e">
        <f>DATE($M$2,$S$2,10)</f>
        <v>#NUM!</v>
      </c>
      <c r="P9" s="44" t="e">
        <f>DATE($M$2,$S$2,11)</f>
        <v>#NUM!</v>
      </c>
      <c r="Q9" s="44" t="e">
        <f>DATE($M$2,$S$2,12)</f>
        <v>#NUM!</v>
      </c>
      <c r="R9" s="44" t="e">
        <f>DATE($M$2,$S$2,13)</f>
        <v>#NUM!</v>
      </c>
      <c r="S9" s="44" t="e">
        <f>DATE($M$2,$S$2,14)</f>
        <v>#NUM!</v>
      </c>
      <c r="T9" s="44" t="e">
        <f>DATE($M$2,$S$2,15)</f>
        <v>#NUM!</v>
      </c>
      <c r="U9" s="44" t="e">
        <f>DATE($M$2,$S$2,16)</f>
        <v>#NUM!</v>
      </c>
      <c r="V9" s="44" t="e">
        <f>DATE($M$2,$S$2,17)</f>
        <v>#NUM!</v>
      </c>
      <c r="W9" s="44" t="e">
        <f>DATE($M$2,$S$2,18)</f>
        <v>#NUM!</v>
      </c>
      <c r="X9" s="44" t="e">
        <f>DATE($M$2,$S$2,19)</f>
        <v>#NUM!</v>
      </c>
      <c r="Y9" s="44" t="e">
        <f>DATE($M$2,$S$2,20)</f>
        <v>#NUM!</v>
      </c>
      <c r="Z9" s="44" t="e">
        <f>DATE($M$2,$S$2,21)</f>
        <v>#NUM!</v>
      </c>
      <c r="AA9" s="44" t="e">
        <f>DATE($M$2,$S$2,22)</f>
        <v>#NUM!</v>
      </c>
      <c r="AB9" s="44" t="e">
        <f>DATE($M$2,$S$2,23)</f>
        <v>#NUM!</v>
      </c>
      <c r="AC9" s="44" t="e">
        <f>DATE($M$2,$S$2,24)</f>
        <v>#NUM!</v>
      </c>
      <c r="AD9" s="44" t="e">
        <f>DATE($M$2,$S$2,25)</f>
        <v>#NUM!</v>
      </c>
      <c r="AE9" s="44" t="e">
        <f>DATE($M$2,$S$2,26)</f>
        <v>#NUM!</v>
      </c>
      <c r="AF9" s="44" t="e">
        <f>DATE($M$2,$S$2,27)</f>
        <v>#NUM!</v>
      </c>
      <c r="AG9" s="44" t="e">
        <f>DATE($M$2,$S$2,28)</f>
        <v>#NUM!</v>
      </c>
      <c r="AH9" s="44" t="e">
        <f>IF(DAY(EOMONTH(F9,0))&lt;29,"",DATE($M$2,$S$2,29))</f>
        <v>#NUM!</v>
      </c>
      <c r="AI9" s="44" t="e">
        <f>IF(DAY(EOMONTH(F9,0))&lt;30,"",DATE($M$2,$S$2,30))</f>
        <v>#NUM!</v>
      </c>
      <c r="AJ9" s="44" t="e">
        <f>IF(DAY(EOMONTH(F9,0))&lt;31,"",DATE($M$2,$S$2,31))</f>
        <v>#NUM!</v>
      </c>
      <c r="AK9" s="88"/>
      <c r="AL9" s="89"/>
      <c r="AM9" s="90"/>
      <c r="AN9" s="90"/>
    </row>
    <row r="10" spans="1:40" ht="15" customHeight="1" x14ac:dyDescent="0.4">
      <c r="A10" s="79"/>
      <c r="B10" s="69"/>
      <c r="C10" s="82"/>
      <c r="D10" s="69"/>
      <c r="E10" s="73"/>
      <c r="F10" s="43" t="e">
        <f>DATE($M$2,$S$2,1)</f>
        <v>#NUM!</v>
      </c>
      <c r="G10" s="43" t="e">
        <f>DATE($M$2,$S$2,2)</f>
        <v>#NUM!</v>
      </c>
      <c r="H10" s="43" t="e">
        <f>DATE($M$2,$S$2,3)</f>
        <v>#NUM!</v>
      </c>
      <c r="I10" s="43" t="e">
        <f>DATE($M$2,$S$2,4)</f>
        <v>#NUM!</v>
      </c>
      <c r="J10" s="43" t="e">
        <f>DATE($M$2,$S$2,5)</f>
        <v>#NUM!</v>
      </c>
      <c r="K10" s="43" t="e">
        <f>DATE($M$2,$S$2,6)</f>
        <v>#NUM!</v>
      </c>
      <c r="L10" s="43" t="e">
        <f>DATE($M$2,$S$2,7)</f>
        <v>#NUM!</v>
      </c>
      <c r="M10" s="43" t="e">
        <f>DATE($M$2,$S$2,8)</f>
        <v>#NUM!</v>
      </c>
      <c r="N10" s="43" t="e">
        <f>DATE($M$2,$S$2,9)</f>
        <v>#NUM!</v>
      </c>
      <c r="O10" s="43" t="e">
        <f>DATE($M$2,$S$2,10)</f>
        <v>#NUM!</v>
      </c>
      <c r="P10" s="43" t="e">
        <f>DATE($M$2,$S$2,11)</f>
        <v>#NUM!</v>
      </c>
      <c r="Q10" s="43" t="e">
        <f>DATE($M$2,$S$2,12)</f>
        <v>#NUM!</v>
      </c>
      <c r="R10" s="43" t="e">
        <f>DATE($M$2,$S$2,13)</f>
        <v>#NUM!</v>
      </c>
      <c r="S10" s="43" t="e">
        <f>DATE($M$2,$S$2,14)</f>
        <v>#NUM!</v>
      </c>
      <c r="T10" s="43" t="e">
        <f>DATE($M$2,$S$2,15)</f>
        <v>#NUM!</v>
      </c>
      <c r="U10" s="43" t="e">
        <f>DATE($M$2,$S$2,16)</f>
        <v>#NUM!</v>
      </c>
      <c r="V10" s="43" t="e">
        <f>DATE($M$2,$S$2,17)</f>
        <v>#NUM!</v>
      </c>
      <c r="W10" s="43" t="e">
        <f>DATE($M$2,$S$2,18)</f>
        <v>#NUM!</v>
      </c>
      <c r="X10" s="43" t="e">
        <f>DATE($M$2,$S$2,19)</f>
        <v>#NUM!</v>
      </c>
      <c r="Y10" s="43" t="e">
        <f>DATE($M$2,$S$2,20)</f>
        <v>#NUM!</v>
      </c>
      <c r="Z10" s="43" t="e">
        <f>DATE($M$2,$S$2,21)</f>
        <v>#NUM!</v>
      </c>
      <c r="AA10" s="43" t="e">
        <f>DATE($M$2,$S$2,22)</f>
        <v>#NUM!</v>
      </c>
      <c r="AB10" s="43" t="e">
        <f>DATE($M$2,$S$2,23)</f>
        <v>#NUM!</v>
      </c>
      <c r="AC10" s="43" t="e">
        <f>DATE($M$2,$S$2,24)</f>
        <v>#NUM!</v>
      </c>
      <c r="AD10" s="43" t="e">
        <f>DATE($M$2,$S$2,25)</f>
        <v>#NUM!</v>
      </c>
      <c r="AE10" s="43" t="e">
        <f>DATE($M$2,$S$2,26)</f>
        <v>#NUM!</v>
      </c>
      <c r="AF10" s="43" t="e">
        <f>DATE($M$2,$S$2,27)</f>
        <v>#NUM!</v>
      </c>
      <c r="AG10" s="43" t="e">
        <f>DATE($M$2,$S$2,28)</f>
        <v>#NUM!</v>
      </c>
      <c r="AH10" s="43" t="e">
        <f>IF(DAY(EOMONTH(F10,0))&lt;29,"",DATE($M$2,$S$2,29))</f>
        <v>#NUM!</v>
      </c>
      <c r="AI10" s="43" t="e">
        <f>IF(DAY(EOMONTH(F10,0))&lt;30,"",DATE($M$2,$S$2,30))</f>
        <v>#NUM!</v>
      </c>
      <c r="AJ10" s="43" t="e">
        <f>IF(DAY(EOMONTH(F10,0))&lt;31,"",DATE($M$2,$S$2,31))</f>
        <v>#NUM!</v>
      </c>
      <c r="AK10" s="88"/>
      <c r="AL10" s="89"/>
      <c r="AM10" s="90"/>
      <c r="AN10" s="90"/>
    </row>
    <row r="11" spans="1:40" ht="18" customHeight="1" x14ac:dyDescent="0.4">
      <c r="A11" s="42">
        <v>1</v>
      </c>
      <c r="B11" s="41" t="s">
        <v>51</v>
      </c>
      <c r="C11" s="40" t="s">
        <v>23</v>
      </c>
      <c r="D11" s="39"/>
      <c r="E11" s="38" t="s">
        <v>23</v>
      </c>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37">
        <f t="shared" ref="AK11:AK31" si="0">+SUM(F11:AJ11)</f>
        <v>0</v>
      </c>
      <c r="AL11" s="36" t="e">
        <f t="shared" ref="AL11:AL31" si="1">IF($AK$3="４週",AK11/4,AK11/(DAY(EOMONTH($F$9,0))/7))</f>
        <v>#NUM!</v>
      </c>
      <c r="AM11" s="72"/>
      <c r="AN11" s="72"/>
    </row>
    <row r="12" spans="1:40" ht="18" customHeight="1" x14ac:dyDescent="0.4">
      <c r="A12" s="42">
        <v>2</v>
      </c>
      <c r="B12" s="41" t="s">
        <v>50</v>
      </c>
      <c r="C12" s="40" t="s">
        <v>21</v>
      </c>
      <c r="D12" s="39"/>
      <c r="E12" s="38" t="s">
        <v>21</v>
      </c>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37">
        <f t="shared" si="0"/>
        <v>0</v>
      </c>
      <c r="AL12" s="36" t="e">
        <f t="shared" si="1"/>
        <v>#NUM!</v>
      </c>
      <c r="AM12" s="72"/>
      <c r="AN12" s="72"/>
    </row>
    <row r="13" spans="1:40" ht="18" customHeight="1" x14ac:dyDescent="0.4">
      <c r="A13" s="42">
        <v>3</v>
      </c>
      <c r="B13" s="41" t="s">
        <v>50</v>
      </c>
      <c r="C13" s="40" t="s">
        <v>19</v>
      </c>
      <c r="D13" s="39"/>
      <c r="E13" s="38" t="s">
        <v>19</v>
      </c>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37">
        <f t="shared" si="0"/>
        <v>0</v>
      </c>
      <c r="AL13" s="36" t="e">
        <f t="shared" si="1"/>
        <v>#NUM!</v>
      </c>
      <c r="AM13" s="72"/>
      <c r="AN13" s="72"/>
    </row>
    <row r="14" spans="1:40" ht="18" customHeight="1" x14ac:dyDescent="0.4">
      <c r="A14" s="42">
        <v>4</v>
      </c>
      <c r="B14" s="41" t="s">
        <v>50</v>
      </c>
      <c r="C14" s="40" t="s">
        <v>17</v>
      </c>
      <c r="D14" s="39"/>
      <c r="E14" s="38" t="s">
        <v>17</v>
      </c>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37">
        <f t="shared" si="0"/>
        <v>0</v>
      </c>
      <c r="AL14" s="36" t="e">
        <f t="shared" si="1"/>
        <v>#NUM!</v>
      </c>
      <c r="AM14" s="72"/>
      <c r="AN14" s="72"/>
    </row>
    <row r="15" spans="1:40" ht="18" customHeight="1" x14ac:dyDescent="0.4">
      <c r="A15" s="42">
        <v>5</v>
      </c>
      <c r="B15" s="41" t="s">
        <v>49</v>
      </c>
      <c r="C15" s="40"/>
      <c r="D15" s="39"/>
      <c r="E15" s="38"/>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37">
        <f t="shared" si="0"/>
        <v>0</v>
      </c>
      <c r="AL15" s="36" t="e">
        <f t="shared" si="1"/>
        <v>#NUM!</v>
      </c>
      <c r="AM15" s="72"/>
      <c r="AN15" s="72"/>
    </row>
    <row r="16" spans="1:40" ht="18" customHeight="1" x14ac:dyDescent="0.4">
      <c r="A16" s="42">
        <v>6</v>
      </c>
      <c r="B16" s="41"/>
      <c r="C16" s="40"/>
      <c r="D16" s="39"/>
      <c r="E16" s="38"/>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37">
        <f t="shared" si="0"/>
        <v>0</v>
      </c>
      <c r="AL16" s="36" t="e">
        <f t="shared" si="1"/>
        <v>#NUM!</v>
      </c>
      <c r="AM16" s="72"/>
      <c r="AN16" s="72"/>
    </row>
    <row r="17" spans="1:40" ht="18" customHeight="1" x14ac:dyDescent="0.4">
      <c r="A17" s="42">
        <v>7</v>
      </c>
      <c r="B17" s="41"/>
      <c r="C17" s="40"/>
      <c r="D17" s="39"/>
      <c r="E17" s="38"/>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37">
        <f t="shared" si="0"/>
        <v>0</v>
      </c>
      <c r="AL17" s="36" t="e">
        <f t="shared" si="1"/>
        <v>#NUM!</v>
      </c>
      <c r="AM17" s="72"/>
      <c r="AN17" s="72"/>
    </row>
    <row r="18" spans="1:40" ht="18" customHeight="1" x14ac:dyDescent="0.4">
      <c r="A18" s="42">
        <v>8</v>
      </c>
      <c r="B18" s="41"/>
      <c r="C18" s="40"/>
      <c r="D18" s="39"/>
      <c r="E18" s="38"/>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37">
        <f t="shared" si="0"/>
        <v>0</v>
      </c>
      <c r="AL18" s="36" t="e">
        <f t="shared" si="1"/>
        <v>#NUM!</v>
      </c>
      <c r="AM18" s="72"/>
      <c r="AN18" s="72"/>
    </row>
    <row r="19" spans="1:40" ht="18" customHeight="1" x14ac:dyDescent="0.4">
      <c r="A19" s="42">
        <v>9</v>
      </c>
      <c r="B19" s="41"/>
      <c r="C19" s="40"/>
      <c r="D19" s="39"/>
      <c r="E19" s="38"/>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37">
        <f t="shared" si="0"/>
        <v>0</v>
      </c>
      <c r="AL19" s="36" t="e">
        <f t="shared" si="1"/>
        <v>#NUM!</v>
      </c>
      <c r="AM19" s="72"/>
      <c r="AN19" s="72"/>
    </row>
    <row r="20" spans="1:40" ht="18" customHeight="1" x14ac:dyDescent="0.4">
      <c r="A20" s="42">
        <v>10</v>
      </c>
      <c r="B20" s="41"/>
      <c r="C20" s="40"/>
      <c r="D20" s="39"/>
      <c r="E20" s="38"/>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37">
        <f t="shared" si="0"/>
        <v>0</v>
      </c>
      <c r="AL20" s="36" t="e">
        <f t="shared" si="1"/>
        <v>#NUM!</v>
      </c>
      <c r="AM20" s="72"/>
      <c r="AN20" s="72"/>
    </row>
    <row r="21" spans="1:40" ht="18" customHeight="1" x14ac:dyDescent="0.4">
      <c r="A21" s="42">
        <v>11</v>
      </c>
      <c r="B21" s="41"/>
      <c r="C21" s="40"/>
      <c r="D21" s="39"/>
      <c r="E21" s="38"/>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37">
        <f t="shared" si="0"/>
        <v>0</v>
      </c>
      <c r="AL21" s="36" t="e">
        <f t="shared" si="1"/>
        <v>#NUM!</v>
      </c>
      <c r="AM21" s="72"/>
      <c r="AN21" s="72"/>
    </row>
    <row r="22" spans="1:40" ht="18" customHeight="1" x14ac:dyDescent="0.4">
      <c r="A22" s="42">
        <v>12</v>
      </c>
      <c r="B22" s="41"/>
      <c r="C22" s="40"/>
      <c r="D22" s="39"/>
      <c r="E22" s="38"/>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37">
        <f t="shared" si="0"/>
        <v>0</v>
      </c>
      <c r="AL22" s="36" t="e">
        <f t="shared" si="1"/>
        <v>#NUM!</v>
      </c>
      <c r="AM22" s="72"/>
      <c r="AN22" s="72"/>
    </row>
    <row r="23" spans="1:40" ht="18" customHeight="1" x14ac:dyDescent="0.4">
      <c r="A23" s="42">
        <v>13</v>
      </c>
      <c r="B23" s="41"/>
      <c r="C23" s="40"/>
      <c r="D23" s="39"/>
      <c r="E23" s="38"/>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37">
        <f t="shared" si="0"/>
        <v>0</v>
      </c>
      <c r="AL23" s="36" t="e">
        <f t="shared" si="1"/>
        <v>#NUM!</v>
      </c>
      <c r="AM23" s="72"/>
      <c r="AN23" s="72"/>
    </row>
    <row r="24" spans="1:40" ht="18" customHeight="1" x14ac:dyDescent="0.4">
      <c r="A24" s="42">
        <v>14</v>
      </c>
      <c r="B24" s="41"/>
      <c r="C24" s="40"/>
      <c r="D24" s="39"/>
      <c r="E24" s="38"/>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37">
        <f t="shared" si="0"/>
        <v>0</v>
      </c>
      <c r="AL24" s="36" t="e">
        <f t="shared" si="1"/>
        <v>#NUM!</v>
      </c>
      <c r="AM24" s="72"/>
      <c r="AN24" s="72"/>
    </row>
    <row r="25" spans="1:40" ht="18" customHeight="1" x14ac:dyDescent="0.4">
      <c r="A25" s="42">
        <v>15</v>
      </c>
      <c r="B25" s="41"/>
      <c r="C25" s="40"/>
      <c r="D25" s="39"/>
      <c r="E25" s="38"/>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37">
        <f t="shared" si="0"/>
        <v>0</v>
      </c>
      <c r="AL25" s="36" t="e">
        <f t="shared" si="1"/>
        <v>#NUM!</v>
      </c>
      <c r="AM25" s="72"/>
      <c r="AN25" s="72"/>
    </row>
    <row r="26" spans="1:40" ht="18" customHeight="1" x14ac:dyDescent="0.4">
      <c r="A26" s="42">
        <v>16</v>
      </c>
      <c r="B26" s="41"/>
      <c r="C26" s="40"/>
      <c r="D26" s="39"/>
      <c r="E26" s="38"/>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37">
        <f t="shared" si="0"/>
        <v>0</v>
      </c>
      <c r="AL26" s="36" t="e">
        <f t="shared" si="1"/>
        <v>#NUM!</v>
      </c>
      <c r="AM26" s="72"/>
      <c r="AN26" s="72"/>
    </row>
    <row r="27" spans="1:40" ht="18" customHeight="1" x14ac:dyDescent="0.4">
      <c r="A27" s="42">
        <v>17</v>
      </c>
      <c r="B27" s="41"/>
      <c r="C27" s="40"/>
      <c r="D27" s="39"/>
      <c r="E27" s="38"/>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37">
        <f t="shared" si="0"/>
        <v>0</v>
      </c>
      <c r="AL27" s="36" t="e">
        <f t="shared" si="1"/>
        <v>#NUM!</v>
      </c>
      <c r="AM27" s="72"/>
      <c r="AN27" s="72"/>
    </row>
    <row r="28" spans="1:40" ht="18" customHeight="1" x14ac:dyDescent="0.4">
      <c r="A28" s="42">
        <v>18</v>
      </c>
      <c r="B28" s="41"/>
      <c r="C28" s="40"/>
      <c r="D28" s="39"/>
      <c r="E28" s="38"/>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37">
        <f t="shared" si="0"/>
        <v>0</v>
      </c>
      <c r="AL28" s="36" t="e">
        <f t="shared" si="1"/>
        <v>#NUM!</v>
      </c>
      <c r="AM28" s="72"/>
      <c r="AN28" s="72"/>
    </row>
    <row r="29" spans="1:40" ht="18" customHeight="1" x14ac:dyDescent="0.4">
      <c r="A29" s="42">
        <v>19</v>
      </c>
      <c r="B29" s="41"/>
      <c r="C29" s="40"/>
      <c r="D29" s="39"/>
      <c r="E29" s="38"/>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37">
        <f t="shared" si="0"/>
        <v>0</v>
      </c>
      <c r="AL29" s="36" t="e">
        <f t="shared" si="1"/>
        <v>#NUM!</v>
      </c>
      <c r="AM29" s="72"/>
      <c r="AN29" s="72"/>
    </row>
    <row r="30" spans="1:40" ht="18" customHeight="1" x14ac:dyDescent="0.4">
      <c r="A30" s="42">
        <v>20</v>
      </c>
      <c r="B30" s="41"/>
      <c r="C30" s="40"/>
      <c r="D30" s="39"/>
      <c r="E30" s="38"/>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37">
        <f t="shared" si="0"/>
        <v>0</v>
      </c>
      <c r="AL30" s="36" t="e">
        <f t="shared" si="1"/>
        <v>#NUM!</v>
      </c>
      <c r="AM30" s="72"/>
      <c r="AN30" s="72"/>
    </row>
    <row r="31" spans="1:40" ht="18" customHeight="1" x14ac:dyDescent="0.4">
      <c r="A31" s="73" t="s">
        <v>48</v>
      </c>
      <c r="B31" s="74"/>
      <c r="C31" s="74"/>
      <c r="D31" s="74"/>
      <c r="E31" s="74"/>
      <c r="F31" s="34">
        <f t="shared" ref="F31:AJ31" si="2">+SUM(F11:F30)</f>
        <v>0</v>
      </c>
      <c r="G31" s="34">
        <f t="shared" si="2"/>
        <v>0</v>
      </c>
      <c r="H31" s="34">
        <f t="shared" si="2"/>
        <v>0</v>
      </c>
      <c r="I31" s="34">
        <f t="shared" si="2"/>
        <v>0</v>
      </c>
      <c r="J31" s="34">
        <f t="shared" si="2"/>
        <v>0</v>
      </c>
      <c r="K31" s="34">
        <f t="shared" si="2"/>
        <v>0</v>
      </c>
      <c r="L31" s="34">
        <f t="shared" si="2"/>
        <v>0</v>
      </c>
      <c r="M31" s="34">
        <f t="shared" si="2"/>
        <v>0</v>
      </c>
      <c r="N31" s="34">
        <f t="shared" si="2"/>
        <v>0</v>
      </c>
      <c r="O31" s="34">
        <f t="shared" si="2"/>
        <v>0</v>
      </c>
      <c r="P31" s="34">
        <f t="shared" si="2"/>
        <v>0</v>
      </c>
      <c r="Q31" s="34">
        <f t="shared" si="2"/>
        <v>0</v>
      </c>
      <c r="R31" s="34">
        <f t="shared" si="2"/>
        <v>0</v>
      </c>
      <c r="S31" s="34">
        <f t="shared" si="2"/>
        <v>0</v>
      </c>
      <c r="T31" s="34">
        <f t="shared" si="2"/>
        <v>0</v>
      </c>
      <c r="U31" s="34">
        <f t="shared" si="2"/>
        <v>0</v>
      </c>
      <c r="V31" s="34">
        <f t="shared" si="2"/>
        <v>0</v>
      </c>
      <c r="W31" s="34">
        <f t="shared" si="2"/>
        <v>0</v>
      </c>
      <c r="X31" s="34">
        <f t="shared" si="2"/>
        <v>0</v>
      </c>
      <c r="Y31" s="34">
        <f t="shared" si="2"/>
        <v>0</v>
      </c>
      <c r="Z31" s="34">
        <f t="shared" si="2"/>
        <v>0</v>
      </c>
      <c r="AA31" s="34">
        <f t="shared" si="2"/>
        <v>0</v>
      </c>
      <c r="AB31" s="34">
        <f t="shared" si="2"/>
        <v>0</v>
      </c>
      <c r="AC31" s="34">
        <f t="shared" si="2"/>
        <v>0</v>
      </c>
      <c r="AD31" s="34">
        <f t="shared" si="2"/>
        <v>0</v>
      </c>
      <c r="AE31" s="34">
        <f t="shared" si="2"/>
        <v>0</v>
      </c>
      <c r="AF31" s="34">
        <f t="shared" si="2"/>
        <v>0</v>
      </c>
      <c r="AG31" s="34">
        <f t="shared" si="2"/>
        <v>0</v>
      </c>
      <c r="AH31" s="34">
        <f t="shared" si="2"/>
        <v>0</v>
      </c>
      <c r="AI31" s="34">
        <f t="shared" si="2"/>
        <v>0</v>
      </c>
      <c r="AJ31" s="34">
        <f t="shared" si="2"/>
        <v>0</v>
      </c>
      <c r="AK31" s="37">
        <f t="shared" si="0"/>
        <v>0</v>
      </c>
      <c r="AL31" s="36" t="e">
        <f t="shared" si="1"/>
        <v>#NUM!</v>
      </c>
      <c r="AM31" s="75"/>
      <c r="AN31" s="75"/>
    </row>
    <row r="32" spans="1:40" ht="18" customHeight="1" x14ac:dyDescent="0.4">
      <c r="A32" s="74" t="s">
        <v>47</v>
      </c>
      <c r="B32" s="74"/>
      <c r="C32" s="74"/>
      <c r="D32" s="74"/>
      <c r="E32" s="76"/>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4"/>
      <c r="AL32" s="33"/>
      <c r="AM32" s="75"/>
      <c r="AN32" s="75"/>
    </row>
    <row r="33" spans="1:40" s="25" customFormat="1" ht="15" customHeight="1" x14ac:dyDescent="0.4">
      <c r="A33" s="30"/>
      <c r="B33" s="30"/>
      <c r="C33" s="30"/>
      <c r="D33" s="30"/>
      <c r="E33" s="30"/>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0"/>
      <c r="AL33" s="30"/>
      <c r="AM33" s="29"/>
    </row>
    <row r="34" spans="1:40" s="25" customFormat="1" ht="15" customHeight="1" x14ac:dyDescent="0.4">
      <c r="A34" s="30"/>
      <c r="B34" s="30"/>
      <c r="C34" s="30"/>
      <c r="D34" s="30"/>
      <c r="E34" s="30"/>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0"/>
      <c r="AL34" s="30"/>
      <c r="AM34" s="29"/>
    </row>
    <row r="35" spans="1:40" s="25" customFormat="1" ht="21" customHeight="1" x14ac:dyDescent="0.4">
      <c r="A35" s="31" t="s">
        <v>46</v>
      </c>
      <c r="B35" s="30"/>
      <c r="C35" s="30"/>
      <c r="D35" s="30"/>
      <c r="E35" s="30"/>
      <c r="F35" s="30"/>
      <c r="G35" s="32"/>
      <c r="H35" s="32"/>
      <c r="I35" s="32"/>
      <c r="J35" s="32"/>
      <c r="K35" s="32"/>
      <c r="L35" s="32"/>
      <c r="M35" s="32"/>
      <c r="N35" s="32"/>
      <c r="O35" s="32"/>
      <c r="Y35" s="31"/>
      <c r="AM35" s="30"/>
      <c r="AN35" s="29"/>
    </row>
    <row r="36" spans="1:40" s="25" customFormat="1" ht="24.95" customHeight="1" x14ac:dyDescent="0.4">
      <c r="A36" s="65"/>
      <c r="B36" s="65"/>
      <c r="C36" s="65"/>
      <c r="D36" s="28" t="e">
        <f>IF(MONTH($F$9)&lt;7,MONTH($F$9)+6,MONTH($F$9)-6)</f>
        <v>#NUM!</v>
      </c>
      <c r="E36" s="27" t="e">
        <f>IF(MONTH($F$9)&lt;6,MONTH($F$9)+7,MONTH($F$9)-5)</f>
        <v>#NUM!</v>
      </c>
      <c r="F36" s="62" t="e">
        <f>IF(MONTH($F$9)&lt;5,MONTH($F$9)+8,MONTH($F$9)-4)</f>
        <v>#NUM!</v>
      </c>
      <c r="G36" s="62"/>
      <c r="H36" s="62"/>
      <c r="I36" s="62" t="e">
        <f>IF(MONTH($F$9)&lt;4,MONTH($F$9)+9,MONTH($F$9)-3)</f>
        <v>#NUM!</v>
      </c>
      <c r="J36" s="62"/>
      <c r="K36" s="62"/>
      <c r="L36" s="62" t="e">
        <f>IF(MONTH($F$9)&lt;3,MONTH($F$9)+10,MONTH($F$9)-2)</f>
        <v>#NUM!</v>
      </c>
      <c r="M36" s="62"/>
      <c r="N36" s="62"/>
      <c r="O36" s="62" t="e">
        <f>IF(MONTH($F$9)&lt;2,MONTH($F$9)+11,MONTH($F$9)-1)</f>
        <v>#NUM!</v>
      </c>
      <c r="P36" s="62"/>
      <c r="Q36" s="62"/>
      <c r="R36" s="65" t="s">
        <v>45</v>
      </c>
      <c r="S36" s="65"/>
      <c r="T36" s="65"/>
      <c r="U36" s="65"/>
      <c r="V36" s="67" t="s">
        <v>44</v>
      </c>
      <c r="W36" s="67"/>
      <c r="X36" s="67"/>
      <c r="Y36" s="67"/>
      <c r="Z36" s="67" t="s">
        <v>43</v>
      </c>
      <c r="AA36" s="67"/>
      <c r="AB36" s="67"/>
      <c r="AC36" s="67"/>
    </row>
    <row r="37" spans="1:40" s="25" customFormat="1" ht="18" customHeight="1" x14ac:dyDescent="0.4">
      <c r="A37" s="63" t="s">
        <v>42</v>
      </c>
      <c r="B37" s="63"/>
      <c r="C37" s="63"/>
      <c r="D37" s="26">
        <v>85</v>
      </c>
      <c r="E37" s="26">
        <v>86</v>
      </c>
      <c r="F37" s="64">
        <v>86</v>
      </c>
      <c r="G37" s="64"/>
      <c r="H37" s="64"/>
      <c r="I37" s="64">
        <v>86</v>
      </c>
      <c r="J37" s="64"/>
      <c r="K37" s="64"/>
      <c r="L37" s="64">
        <v>88</v>
      </c>
      <c r="M37" s="64"/>
      <c r="N37" s="64"/>
      <c r="O37" s="64">
        <v>90</v>
      </c>
      <c r="P37" s="64"/>
      <c r="Q37" s="64"/>
      <c r="R37" s="66">
        <f>SUM(D37:Q37)</f>
        <v>521</v>
      </c>
      <c r="S37" s="66"/>
      <c r="T37" s="66"/>
      <c r="U37" s="66"/>
      <c r="V37" s="68">
        <f>ROUNDUP((R37+R38)/6,1)</f>
        <v>106.69999999999999</v>
      </c>
      <c r="W37" s="68"/>
      <c r="X37" s="68"/>
      <c r="Y37" s="68"/>
      <c r="Z37" s="68">
        <f>ROUNDDOWN(V37/35,1)</f>
        <v>3</v>
      </c>
      <c r="AA37" s="68"/>
      <c r="AB37" s="68"/>
      <c r="AC37" s="68"/>
    </row>
    <row r="38" spans="1:40" s="25" customFormat="1" ht="18" customHeight="1" x14ac:dyDescent="0.4">
      <c r="A38" s="63" t="s">
        <v>41</v>
      </c>
      <c r="B38" s="63"/>
      <c r="C38" s="63"/>
      <c r="D38" s="26">
        <v>20</v>
      </c>
      <c r="E38" s="26">
        <v>21</v>
      </c>
      <c r="F38" s="64">
        <v>21</v>
      </c>
      <c r="G38" s="64"/>
      <c r="H38" s="64"/>
      <c r="I38" s="64">
        <v>21</v>
      </c>
      <c r="J38" s="64"/>
      <c r="K38" s="64"/>
      <c r="L38" s="64">
        <v>19</v>
      </c>
      <c r="M38" s="64"/>
      <c r="N38" s="64"/>
      <c r="O38" s="64">
        <v>17</v>
      </c>
      <c r="P38" s="64"/>
      <c r="Q38" s="64"/>
      <c r="R38" s="66">
        <f>+SUM(D38:Q38)</f>
        <v>119</v>
      </c>
      <c r="S38" s="66"/>
      <c r="T38" s="66"/>
      <c r="U38" s="66"/>
      <c r="V38" s="68"/>
      <c r="W38" s="68"/>
      <c r="X38" s="68"/>
      <c r="Y38" s="68"/>
      <c r="Z38" s="68"/>
      <c r="AA38" s="68"/>
      <c r="AB38" s="68"/>
      <c r="AC38" s="68"/>
    </row>
    <row r="39" spans="1:40" ht="21" customHeight="1" x14ac:dyDescent="0.4">
      <c r="A39" s="24" t="s">
        <v>40</v>
      </c>
      <c r="B39" s="1"/>
      <c r="C39" s="22"/>
      <c r="D39" s="22"/>
      <c r="E39" s="22"/>
      <c r="F39" s="22"/>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2"/>
      <c r="AM39" s="22"/>
      <c r="AN39" s="10"/>
    </row>
    <row r="40" spans="1:40" ht="24.95" customHeight="1" x14ac:dyDescent="0.4">
      <c r="A40" s="10"/>
      <c r="B40" s="21"/>
      <c r="C40" s="58" t="str">
        <f>IF(VLOOKUP($AK$1,[1]選択肢!$A$1:$J$31,C45,FALSE)=0,"-",VLOOKUP($AK$1,[1]選択肢!$A$1:$J$31,C45,FALSE))</f>
        <v>管理者</v>
      </c>
      <c r="D40" s="59"/>
      <c r="E40" s="61" t="str">
        <f>IF(VLOOKUP($AK$1,[1]選択肢!$A$1:$J$31,E45,FALSE)=0,"-",VLOOKUP($AK$1,[1]選択肢!$A$1:$J$31,E45,FALSE))</f>
        <v>相談支援専門員</v>
      </c>
      <c r="F40" s="61"/>
      <c r="G40" s="61"/>
      <c r="H40" s="61"/>
      <c r="I40" s="58" t="str">
        <f>IF(VLOOKUP($AK$1,[1]選択肢!$A$1:$J$31,I45,FALSE)=0,"-",VLOOKUP($AK$1,[1]選択肢!$A$1:$J$31,I45,FALSE))</f>
        <v>相談支援員</v>
      </c>
      <c r="J40" s="59"/>
      <c r="K40" s="59"/>
      <c r="L40" s="59"/>
      <c r="M40" s="59"/>
      <c r="N40" s="60"/>
      <c r="O40" s="58" t="str">
        <f>IF(VLOOKUP($AK$1,[1]選択肢!$A$1:$J$31,O45,FALSE)=0,"-",VLOOKUP($AK$1,[1]選択肢!$A$1:$J$31,O45,FALSE))</f>
        <v>-</v>
      </c>
      <c r="P40" s="59"/>
      <c r="Q40" s="59"/>
      <c r="R40" s="59"/>
      <c r="S40" s="59"/>
      <c r="T40" s="60"/>
      <c r="U40" s="58" t="str">
        <f>IF(VLOOKUP($AK$1,[1]選択肢!$A$1:$J$31,U45,FALSE)=0,"-",VLOOKUP($AK$1,[1]選択肢!$A$1:$J$31,U45,FALSE))</f>
        <v>-</v>
      </c>
      <c r="V40" s="59"/>
      <c r="W40" s="59"/>
      <c r="X40" s="59"/>
      <c r="Y40" s="59"/>
      <c r="Z40" s="60"/>
      <c r="AA40" s="58" t="str">
        <f>IF(VLOOKUP($AK$1,[1]選択肢!$A$1:$J$31,AA45,FALSE)=0,"-",VLOOKUP($AK$1,[1]選択肢!$A$1:$J$31,AA45,FALSE))</f>
        <v>-</v>
      </c>
      <c r="AB40" s="59"/>
      <c r="AC40" s="59"/>
      <c r="AD40" s="59"/>
      <c r="AE40" s="59"/>
      <c r="AF40" s="60"/>
      <c r="AG40" s="61" t="str">
        <f>IF(VLOOKUP($AK$1,[1]選択肢!$A$1:$J$31,AG45,FALSE)=0,"-",VLOOKUP($AK$1,[1]選択肢!$A$1:$J$31,AG45,FALSE))</f>
        <v>-</v>
      </c>
      <c r="AH40" s="61"/>
      <c r="AI40" s="61"/>
      <c r="AJ40" s="61"/>
      <c r="AK40" s="61"/>
      <c r="AL40" s="61" t="str">
        <f>IF(VLOOKUP($AK$1,[1]選択肢!$A$1:$J$31,AL45,FALSE)=0,"-",VLOOKUP($AK$1,[1]選択肢!$A$1:$J$31,AL45,FALSE))</f>
        <v>-</v>
      </c>
      <c r="AM40" s="61"/>
      <c r="AN40" s="10"/>
    </row>
    <row r="41" spans="1:40" ht="18" customHeight="1" x14ac:dyDescent="0.4">
      <c r="A41" s="10"/>
      <c r="B41" s="21"/>
      <c r="C41" s="20" t="s">
        <v>39</v>
      </c>
      <c r="D41" s="20" t="s">
        <v>38</v>
      </c>
      <c r="E41" s="19" t="s">
        <v>39</v>
      </c>
      <c r="F41" s="71" t="s">
        <v>38</v>
      </c>
      <c r="G41" s="71"/>
      <c r="H41" s="71"/>
      <c r="I41" s="55" t="s">
        <v>39</v>
      </c>
      <c r="J41" s="56"/>
      <c r="K41" s="57"/>
      <c r="L41" s="55" t="s">
        <v>38</v>
      </c>
      <c r="M41" s="56"/>
      <c r="N41" s="57"/>
      <c r="O41" s="55" t="s">
        <v>39</v>
      </c>
      <c r="P41" s="56"/>
      <c r="Q41" s="57"/>
      <c r="R41" s="55" t="s">
        <v>38</v>
      </c>
      <c r="S41" s="56"/>
      <c r="T41" s="57"/>
      <c r="U41" s="55" t="s">
        <v>39</v>
      </c>
      <c r="V41" s="56"/>
      <c r="W41" s="57"/>
      <c r="X41" s="55" t="s">
        <v>38</v>
      </c>
      <c r="Y41" s="56"/>
      <c r="Z41" s="57"/>
      <c r="AA41" s="55" t="s">
        <v>39</v>
      </c>
      <c r="AB41" s="56"/>
      <c r="AC41" s="57"/>
      <c r="AD41" s="55" t="s">
        <v>38</v>
      </c>
      <c r="AE41" s="56"/>
      <c r="AF41" s="57"/>
      <c r="AG41" s="55" t="s">
        <v>39</v>
      </c>
      <c r="AH41" s="56"/>
      <c r="AI41" s="57"/>
      <c r="AJ41" s="55" t="s">
        <v>38</v>
      </c>
      <c r="AK41" s="57"/>
      <c r="AL41" s="19" t="s">
        <v>37</v>
      </c>
      <c r="AM41" s="19" t="s">
        <v>36</v>
      </c>
      <c r="AN41" s="10"/>
    </row>
    <row r="42" spans="1:40" ht="18" customHeight="1" x14ac:dyDescent="0.4">
      <c r="A42" s="10"/>
      <c r="B42" s="7" t="s">
        <v>35</v>
      </c>
      <c r="C42" s="19">
        <f>COUNTIFS($B$11:$B$30,C$40,$C$11:$C$30,"A",$E$11:$E$30,"*")</f>
        <v>1</v>
      </c>
      <c r="D42" s="19">
        <f>COUNTIFS($B$11:$B$30,C$40,$C$11:$C$30,"B",$E$11:$E$30,"*")</f>
        <v>0</v>
      </c>
      <c r="E42" s="19">
        <f>COUNTIFS($B$11:$B$30,E$40,$C$11:$C$30,"A",$E$11:$E$30,"*")</f>
        <v>0</v>
      </c>
      <c r="F42" s="55">
        <f>COUNTIFS($B$11:$B$30,E$40,$C$11:$C$30,"B",$E$11:$E$30,"*")</f>
        <v>1</v>
      </c>
      <c r="G42" s="56"/>
      <c r="H42" s="57"/>
      <c r="I42" s="55">
        <f>COUNTIFS($B$11:$B$30,I$40,$C$11:$C$30,"A",$E$11:$E$30,"*")</f>
        <v>0</v>
      </c>
      <c r="J42" s="56"/>
      <c r="K42" s="57"/>
      <c r="L42" s="55">
        <f>COUNTIFS($B$11:$B$30,I$40,$C$11:$C$30,"B",$E$11:$E$30,"*")</f>
        <v>0</v>
      </c>
      <c r="M42" s="56"/>
      <c r="N42" s="57"/>
      <c r="O42" s="55">
        <f>COUNTIFS($B$11:$B$30,O$40,$C$11:$C$30,"A",$E$11:$E$30,"*")</f>
        <v>0</v>
      </c>
      <c r="P42" s="56"/>
      <c r="Q42" s="57"/>
      <c r="R42" s="55">
        <f>COUNTIFS($B$11:$B$30,O$40,$C$11:$C$30,"B",$E$11:$E$30,"*")</f>
        <v>0</v>
      </c>
      <c r="S42" s="56"/>
      <c r="T42" s="57"/>
      <c r="U42" s="55">
        <f>COUNTIFS($B$11:$B$30,U$40,$C$11:$C$30,"A",$E$11:$E$30,"*")</f>
        <v>0</v>
      </c>
      <c r="V42" s="56"/>
      <c r="W42" s="57"/>
      <c r="X42" s="55">
        <f>COUNTIFS($B$11:$B$30,U$40,$C$11:$C$30,"B",$E$11:$E$30,"*")</f>
        <v>0</v>
      </c>
      <c r="Y42" s="56"/>
      <c r="Z42" s="57"/>
      <c r="AA42" s="55">
        <f>COUNTIFS($B$11:$B$30,AA$40,$C$11:$C$30,"A",$E$11:$E$30,"*")</f>
        <v>0</v>
      </c>
      <c r="AB42" s="56"/>
      <c r="AC42" s="57"/>
      <c r="AD42" s="55">
        <f>COUNTIFS($B$11:$B$30,AA$40,$C$11:$C$30,"B",$E$11:$E$30,"*")</f>
        <v>0</v>
      </c>
      <c r="AE42" s="56"/>
      <c r="AF42" s="57"/>
      <c r="AG42" s="55">
        <f>COUNTIFS($B$11:$B$30,AG$40,$C$11:$C$30,"A",$E$11:$E$30,"*")</f>
        <v>0</v>
      </c>
      <c r="AH42" s="56"/>
      <c r="AI42" s="57"/>
      <c r="AJ42" s="55">
        <f>COUNTIFS($B$11:$B$30,AG$40,$C$11:$C$30,"B",$E$11:$E$30,"*")</f>
        <v>0</v>
      </c>
      <c r="AK42" s="57"/>
      <c r="AL42" s="19">
        <f>COUNTIFS($B$11:$B$30,AL$40,$C$11:$C$30,"A",$E$11:$E$30,"*")</f>
        <v>0</v>
      </c>
      <c r="AM42" s="19">
        <f>COUNTIFS($B$11:$B$30,AL$40,$C$11:$C$30,"B",$E$11:$E$30,"*")</f>
        <v>0</v>
      </c>
      <c r="AN42" s="10"/>
    </row>
    <row r="43" spans="1:40" ht="18" customHeight="1" x14ac:dyDescent="0.4">
      <c r="A43" s="10"/>
      <c r="B43" s="18" t="s">
        <v>34</v>
      </c>
      <c r="C43" s="19">
        <f>COUNTIFS($B$11:$B$30,C$40,$C$11:$C$30,"C",$E$11:$E$30,"*")</f>
        <v>0</v>
      </c>
      <c r="D43" s="19">
        <f>COUNTIFS($B$11:$B$30,C$40,$C$11:$C$30,"D",$E$11:$E$30,"*")</f>
        <v>0</v>
      </c>
      <c r="E43" s="19">
        <f>COUNTIFS($B$11:$B$30,E$40,$C$11:$C$30,"C",$E$11:$E$30,"*")</f>
        <v>1</v>
      </c>
      <c r="F43" s="55">
        <f>COUNTIFS($B$11:$B$30,E$40,$C$11:$C$30,"D",$E$11:$E$30,"*")</f>
        <v>1</v>
      </c>
      <c r="G43" s="56"/>
      <c r="H43" s="57"/>
      <c r="I43" s="55">
        <f>COUNTIFS($B$11:$B$30,I$40,$C$11:$C$30,"C",$E$11:$E$30,"*")</f>
        <v>0</v>
      </c>
      <c r="J43" s="56"/>
      <c r="K43" s="57"/>
      <c r="L43" s="55">
        <f>COUNTIFS($B$11:$B$30,I$40,$C$11:$C$30,"D",$E$11:$E$30,"*")</f>
        <v>0</v>
      </c>
      <c r="M43" s="56"/>
      <c r="N43" s="57"/>
      <c r="O43" s="55">
        <f>COUNTIFS($B$11:$B$30,O$40,$C$11:$C$30,"C",$E$11:$E$30,"*")</f>
        <v>0</v>
      </c>
      <c r="P43" s="56"/>
      <c r="Q43" s="57"/>
      <c r="R43" s="55">
        <f>COUNTIFS($B$11:$B$30,O$40,$C$11:$C$30,"D",$E$11:$E$30,"*")</f>
        <v>0</v>
      </c>
      <c r="S43" s="56"/>
      <c r="T43" s="57"/>
      <c r="U43" s="55">
        <f>COUNTIFS($B$11:$B$30,U$40,$C$11:$C$30,"C",$E$11:$E$30,"*")</f>
        <v>0</v>
      </c>
      <c r="V43" s="56"/>
      <c r="W43" s="57"/>
      <c r="X43" s="55">
        <f>COUNTIFS($B$11:$B$30,U$40,$C$11:$C$30,"D",$E$11:$E$30,"*")</f>
        <v>0</v>
      </c>
      <c r="Y43" s="56"/>
      <c r="Z43" s="57"/>
      <c r="AA43" s="55">
        <f>COUNTIFS($B$11:$B$30,AA$40,$C$11:$C$30,"C",$E$11:$E$30,"*")</f>
        <v>0</v>
      </c>
      <c r="AB43" s="56"/>
      <c r="AC43" s="57"/>
      <c r="AD43" s="55">
        <f>COUNTIFS($B$11:$B$30,AA$40,$C$11:$C$30,"D",$E$11:$E$30,"*")</f>
        <v>0</v>
      </c>
      <c r="AE43" s="56"/>
      <c r="AF43" s="57"/>
      <c r="AG43" s="55">
        <f>COUNTIFS($B$11:$B$30,AG$40,$C$11:$C$30,"C",$E$11:$E$30,"*")</f>
        <v>0</v>
      </c>
      <c r="AH43" s="56"/>
      <c r="AI43" s="57"/>
      <c r="AJ43" s="55">
        <f>COUNTIFS($B$11:$B$30,AG$40,$C$11:$C$30,"D",$E$11:$E$30,"*")</f>
        <v>0</v>
      </c>
      <c r="AK43" s="57"/>
      <c r="AL43" s="19">
        <f>COUNTIFS($B$11:$B$30,AL$40,$C$11:$C$30,"C",$E$11:$E$30,"*")</f>
        <v>0</v>
      </c>
      <c r="AM43" s="19">
        <f>COUNTIFS($B$11:$B$30,AL$40,$C$11:$C$30,"D",$E$11:$E$30,"*")</f>
        <v>0</v>
      </c>
      <c r="AN43" s="10"/>
    </row>
    <row r="44" spans="1:40" ht="24.95" customHeight="1" x14ac:dyDescent="0.4">
      <c r="A44" s="10"/>
      <c r="B44" s="18" t="s">
        <v>33</v>
      </c>
      <c r="C44" s="58" t="str">
        <f>IF($AK$3="４週",SUMIFS($AK$11:$AK$30,$B$11:$B$30,C40)/4/$AH$5,IF($AK$3="歴月",SUMIFS($AK$11:$AK$30,$B$11:$B$30,C40)/$AL$5,"記載する期間を選択してください"))</f>
        <v>記載する期間を選択してください</v>
      </c>
      <c r="D44" s="60"/>
      <c r="E44" s="58" t="str">
        <f>IF($AK$3="４週",SUMIFS($AK$11:$AK$30,$B$11:$B$30,E40)/4/$AH$5,IF($AK$3="歴月",SUMIFS($AK$11:$AK$30,$B$11:$B$30,E40)/$AL$5,"記載する期間を選択してください"))</f>
        <v>記載する期間を選択してください</v>
      </c>
      <c r="F44" s="59"/>
      <c r="G44" s="59"/>
      <c r="H44" s="60"/>
      <c r="I44" s="58" t="str">
        <f>IF($AK$3="４週",SUMIFS($AK$11:$AK$30,$B$11:$B$30,I40)/4/$AH$5,IF($AK$3="歴月",SUMIFS($AK$11:$AK$30,$B$11:$B$30,I40)/$AL$5,"記載する期間を選択してください"))</f>
        <v>記載する期間を選択してください</v>
      </c>
      <c r="J44" s="59"/>
      <c r="K44" s="59"/>
      <c r="L44" s="59"/>
      <c r="M44" s="59"/>
      <c r="N44" s="60"/>
      <c r="O44" s="58" t="str">
        <f>IF($AK$3="４週",SUMIFS($AK$11:$AK$30,$B$11:$B$30,O40)/4/$AH$5,IF($AK$3="歴月",SUMIFS($AK$11:$AK$30,$B$11:$B$30,O40)/$AL$5,"記載する期間を選択してください"))</f>
        <v>記載する期間を選択してください</v>
      </c>
      <c r="P44" s="59"/>
      <c r="Q44" s="59"/>
      <c r="R44" s="59"/>
      <c r="S44" s="59"/>
      <c r="T44" s="60"/>
      <c r="U44" s="58" t="str">
        <f>IF($AK$3="４週",SUMIFS($AK$11:$AK$30,$B$11:$B$30,U40)/4/$AH$5,IF($AK$3="歴月",SUMIFS($AK$11:$AK$30,$B$11:$B$30,U40)/$AL$5,"記載する期間を選択してください"))</f>
        <v>記載する期間を選択してください</v>
      </c>
      <c r="V44" s="59"/>
      <c r="W44" s="59"/>
      <c r="X44" s="59"/>
      <c r="Y44" s="59"/>
      <c r="Z44" s="60"/>
      <c r="AA44" s="58" t="str">
        <f>IF($AK$3="４週",SUMIFS($AK$11:$AK$30,$B$11:$B$30,AA40)/4/$AH$5,IF($AK$3="歴月",SUMIFS($AK$11:$AK$30,$B$11:$B$30,AA40)/$AL$5,"記載する期間を選択してください"))</f>
        <v>記載する期間を選択してください</v>
      </c>
      <c r="AB44" s="59"/>
      <c r="AC44" s="59"/>
      <c r="AD44" s="59"/>
      <c r="AE44" s="59"/>
      <c r="AF44" s="60"/>
      <c r="AG44" s="58" t="str">
        <f>IF($AK$3="４週",SUMIFS($AK$11:$AK$30,$B$11:$B$30,AG40)/4/$AH$5,IF($AK$3="歴月",SUMIFS($AK$11:$AK$30,$B$11:$B$30,AG40)/$AL$5,"記載する期間を選択してください"))</f>
        <v>記載する期間を選択してください</v>
      </c>
      <c r="AH44" s="59"/>
      <c r="AI44" s="59"/>
      <c r="AJ44" s="59"/>
      <c r="AK44" s="60"/>
      <c r="AL44" s="58" t="str">
        <f>IF($AK$3="４週",SUMIFS($AK$11:$AK$30,$B$11:$B$30,AL40)/4/$AH$5,IF($AK$3="歴月",SUMIFS($AK$11:$AK$30,$B$11:$B$30,AL40)/$AL$5,"記載する期間を選択してください"))</f>
        <v>記載する期間を選択してください</v>
      </c>
      <c r="AM44" s="60"/>
      <c r="AN44" s="10"/>
    </row>
    <row r="45" spans="1:40" ht="5.0999999999999996" customHeight="1" x14ac:dyDescent="0.4">
      <c r="A45" s="10"/>
      <c r="B45" s="1"/>
      <c r="C45" s="13">
        <v>2</v>
      </c>
      <c r="D45" s="13"/>
      <c r="E45" s="13">
        <v>3</v>
      </c>
      <c r="F45" s="13"/>
      <c r="G45" s="13"/>
      <c r="H45" s="13"/>
      <c r="I45" s="13">
        <v>4</v>
      </c>
      <c r="J45" s="13"/>
      <c r="K45" s="13"/>
      <c r="L45" s="13"/>
      <c r="M45" s="13"/>
      <c r="N45" s="13"/>
      <c r="O45" s="13">
        <v>5</v>
      </c>
      <c r="P45" s="13"/>
      <c r="Q45" s="13"/>
      <c r="R45" s="13"/>
      <c r="S45" s="13"/>
      <c r="T45" s="13"/>
      <c r="U45" s="13">
        <v>6</v>
      </c>
      <c r="V45" s="13"/>
      <c r="W45" s="13"/>
      <c r="X45" s="13"/>
      <c r="Y45" s="13"/>
      <c r="Z45" s="13"/>
      <c r="AA45" s="13">
        <v>7</v>
      </c>
      <c r="AB45" s="13"/>
      <c r="AC45" s="13"/>
      <c r="AD45" s="13"/>
      <c r="AE45" s="13"/>
      <c r="AF45" s="13"/>
      <c r="AG45" s="13">
        <v>8</v>
      </c>
      <c r="AH45" s="13"/>
      <c r="AI45" s="13"/>
      <c r="AJ45" s="13"/>
      <c r="AK45" s="13"/>
      <c r="AL45" s="13">
        <v>9</v>
      </c>
      <c r="AM45" s="17"/>
      <c r="AN45" s="10"/>
    </row>
    <row r="46" spans="1:40" ht="15" customHeight="1" x14ac:dyDescent="0.4">
      <c r="A46" s="5" t="s">
        <v>32</v>
      </c>
      <c r="B46" s="16"/>
      <c r="C46" s="14"/>
      <c r="D46" s="14"/>
      <c r="E46" s="14"/>
      <c r="F46" s="15"/>
      <c r="G46" s="14"/>
      <c r="H46" s="13"/>
      <c r="I46" s="13"/>
      <c r="J46" s="13"/>
      <c r="K46" s="13"/>
      <c r="L46" s="13"/>
      <c r="M46" s="13"/>
      <c r="N46" s="13"/>
      <c r="O46" s="13"/>
      <c r="P46" s="13"/>
      <c r="Q46" s="13"/>
      <c r="R46" s="13">
        <v>6</v>
      </c>
      <c r="S46" s="13"/>
      <c r="T46" s="13"/>
      <c r="U46" s="13"/>
      <c r="V46" s="13"/>
      <c r="W46" s="13"/>
      <c r="X46" s="13">
        <v>7</v>
      </c>
      <c r="Y46" s="13"/>
      <c r="Z46" s="13"/>
      <c r="AA46" s="13"/>
      <c r="AB46" s="13"/>
      <c r="AC46" s="13"/>
      <c r="AD46" s="13">
        <v>8</v>
      </c>
      <c r="AE46" s="13"/>
      <c r="AF46" s="13"/>
      <c r="AG46" s="12"/>
      <c r="AH46" s="12"/>
      <c r="AI46" s="12"/>
      <c r="AJ46" s="12">
        <v>9</v>
      </c>
      <c r="AK46" s="11"/>
      <c r="AL46" s="11"/>
      <c r="AM46" s="10"/>
    </row>
    <row r="47" spans="1:40" s="3" customFormat="1" ht="15" customHeight="1" x14ac:dyDescent="0.4">
      <c r="A47" s="5" t="s">
        <v>31</v>
      </c>
      <c r="B47" s="9"/>
      <c r="C47" s="9"/>
      <c r="D47" s="9"/>
      <c r="E47" s="9"/>
      <c r="F47" s="9"/>
      <c r="G47" s="9"/>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1:40" s="3" customFormat="1" ht="15" customHeight="1" x14ac:dyDescent="0.4">
      <c r="A48" s="5" t="s">
        <v>30</v>
      </c>
      <c r="B48" s="9"/>
      <c r="C48" s="9"/>
      <c r="D48" s="9"/>
      <c r="E48" s="9"/>
      <c r="F48" s="9"/>
      <c r="G48" s="9"/>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49" spans="1:39" s="3" customFormat="1" ht="15" customHeight="1" x14ac:dyDescent="0.4">
      <c r="A49" s="5" t="s">
        <v>29</v>
      </c>
      <c r="B49" s="9"/>
      <c r="C49" s="9"/>
      <c r="D49" s="9"/>
      <c r="E49" s="9"/>
      <c r="F49" s="9"/>
      <c r="G49" s="9"/>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row>
    <row r="50" spans="1:39" s="3" customFormat="1" ht="15" customHeight="1" x14ac:dyDescent="0.4">
      <c r="A50" s="5" t="s">
        <v>28</v>
      </c>
      <c r="B50" s="9"/>
      <c r="C50" s="9"/>
      <c r="D50" s="9"/>
      <c r="E50" s="9"/>
      <c r="F50" s="9"/>
      <c r="G50" s="9"/>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row>
    <row r="51" spans="1:39" ht="15" customHeight="1" x14ac:dyDescent="0.4">
      <c r="A51" s="3" t="s">
        <v>27</v>
      </c>
      <c r="B51" s="4"/>
      <c r="C51" s="3"/>
      <c r="D51" s="3"/>
      <c r="E51" s="3"/>
      <c r="F51" s="3"/>
      <c r="G51" s="3"/>
    </row>
    <row r="52" spans="1:39" ht="15" customHeight="1" x14ac:dyDescent="0.4">
      <c r="A52" s="3" t="s">
        <v>26</v>
      </c>
      <c r="B52" s="4"/>
      <c r="C52" s="3"/>
      <c r="D52" s="3"/>
      <c r="E52" s="3"/>
      <c r="F52" s="3"/>
      <c r="G52" s="3"/>
    </row>
    <row r="53" spans="1:39" ht="15" customHeight="1" x14ac:dyDescent="0.4">
      <c r="A53" s="3"/>
      <c r="B53" s="7" t="s">
        <v>25</v>
      </c>
      <c r="C53" s="69" t="s">
        <v>24</v>
      </c>
      <c r="D53" s="69"/>
      <c r="E53" s="69"/>
      <c r="F53" s="3"/>
      <c r="G53" s="3"/>
    </row>
    <row r="54" spans="1:39" ht="15" customHeight="1" x14ac:dyDescent="0.4">
      <c r="A54" s="3"/>
      <c r="B54" s="6" t="s">
        <v>23</v>
      </c>
      <c r="C54" s="70" t="s">
        <v>22</v>
      </c>
      <c r="D54" s="70"/>
      <c r="E54" s="70"/>
      <c r="F54" s="3"/>
      <c r="G54" s="3"/>
    </row>
    <row r="55" spans="1:39" ht="15" customHeight="1" x14ac:dyDescent="0.4">
      <c r="A55" s="3"/>
      <c r="B55" s="6" t="s">
        <v>21</v>
      </c>
      <c r="C55" s="70" t="s">
        <v>20</v>
      </c>
      <c r="D55" s="70"/>
      <c r="E55" s="70"/>
      <c r="F55" s="3"/>
      <c r="G55" s="3"/>
    </row>
    <row r="56" spans="1:39" ht="15" customHeight="1" x14ac:dyDescent="0.4">
      <c r="A56" s="3"/>
      <c r="B56" s="6" t="s">
        <v>19</v>
      </c>
      <c r="C56" s="70" t="s">
        <v>18</v>
      </c>
      <c r="D56" s="70"/>
      <c r="E56" s="70"/>
      <c r="F56" s="3"/>
      <c r="G56" s="3"/>
    </row>
    <row r="57" spans="1:39" ht="15" customHeight="1" x14ac:dyDescent="0.4">
      <c r="A57" s="3"/>
      <c r="B57" s="6" t="s">
        <v>17</v>
      </c>
      <c r="C57" s="70" t="s">
        <v>16</v>
      </c>
      <c r="D57" s="70"/>
      <c r="E57" s="70"/>
      <c r="F57" s="3"/>
      <c r="G57" s="3"/>
    </row>
    <row r="58" spans="1:39" ht="15" customHeight="1" x14ac:dyDescent="0.4">
      <c r="A58" s="3"/>
      <c r="B58" s="5" t="s">
        <v>15</v>
      </c>
      <c r="C58" s="3"/>
      <c r="D58" s="3"/>
      <c r="E58" s="3"/>
      <c r="F58" s="3"/>
      <c r="G58" s="3"/>
    </row>
    <row r="59" spans="1:39" ht="15" customHeight="1" x14ac:dyDescent="0.4">
      <c r="A59" s="3"/>
      <c r="B59" s="5" t="s">
        <v>14</v>
      </c>
      <c r="C59" s="3"/>
      <c r="D59" s="3"/>
      <c r="E59" s="3"/>
      <c r="F59" s="3"/>
      <c r="G59" s="3"/>
    </row>
    <row r="60" spans="1:39" ht="15" customHeight="1" x14ac:dyDescent="0.4">
      <c r="A60" s="3"/>
      <c r="B60" s="5" t="s">
        <v>13</v>
      </c>
      <c r="C60" s="3"/>
      <c r="D60" s="3"/>
      <c r="E60" s="3"/>
      <c r="F60" s="3"/>
      <c r="G60" s="3"/>
    </row>
    <row r="61" spans="1:39" ht="15" customHeight="1" x14ac:dyDescent="0.4">
      <c r="A61" s="3" t="s">
        <v>12</v>
      </c>
      <c r="B61" s="4"/>
      <c r="C61" s="3"/>
      <c r="D61" s="3"/>
      <c r="E61" s="3"/>
      <c r="F61" s="3"/>
      <c r="G61" s="3"/>
    </row>
    <row r="62" spans="1:39" ht="15" customHeight="1" x14ac:dyDescent="0.4">
      <c r="A62" s="3" t="s">
        <v>11</v>
      </c>
      <c r="B62" s="4"/>
      <c r="C62" s="3"/>
      <c r="D62" s="3"/>
      <c r="E62" s="3"/>
      <c r="F62" s="3"/>
      <c r="G62" s="3"/>
    </row>
    <row r="63" spans="1:39" ht="15" customHeight="1" x14ac:dyDescent="0.4">
      <c r="A63" s="3" t="s">
        <v>10</v>
      </c>
      <c r="B63" s="4"/>
      <c r="C63" s="3"/>
      <c r="D63" s="3"/>
      <c r="E63" s="3"/>
      <c r="F63" s="3"/>
      <c r="G63" s="3"/>
    </row>
    <row r="64" spans="1:39" ht="15" customHeight="1" x14ac:dyDescent="0.4">
      <c r="A64" s="3" t="s">
        <v>9</v>
      </c>
      <c r="B64" s="4"/>
      <c r="C64" s="3"/>
      <c r="D64" s="3"/>
      <c r="E64" s="3"/>
      <c r="F64" s="3"/>
      <c r="G64" s="3"/>
    </row>
    <row r="65" spans="1:7" ht="15" customHeight="1" x14ac:dyDescent="0.4">
      <c r="A65" s="3" t="s">
        <v>8</v>
      </c>
      <c r="B65" s="4"/>
      <c r="C65" s="3"/>
      <c r="D65" s="3"/>
      <c r="E65" s="3"/>
      <c r="F65" s="3"/>
      <c r="G65" s="3"/>
    </row>
    <row r="66" spans="1:7" ht="15" customHeight="1" x14ac:dyDescent="0.4">
      <c r="A66" s="3" t="s">
        <v>7</v>
      </c>
      <c r="B66" s="4"/>
      <c r="C66" s="3"/>
      <c r="D66" s="3"/>
      <c r="E66" s="3"/>
      <c r="F66" s="3"/>
      <c r="G66" s="3"/>
    </row>
    <row r="67" spans="1:7" ht="15" customHeight="1" x14ac:dyDescent="0.4">
      <c r="A67" s="3" t="s">
        <v>6</v>
      </c>
      <c r="B67" s="4"/>
      <c r="C67" s="3"/>
      <c r="D67" s="3"/>
      <c r="E67" s="3"/>
      <c r="F67" s="3"/>
      <c r="G67" s="3"/>
    </row>
    <row r="68" spans="1:7" ht="15" customHeight="1" x14ac:dyDescent="0.4">
      <c r="A68" s="3" t="s">
        <v>5</v>
      </c>
      <c r="B68" s="4"/>
      <c r="C68" s="3"/>
      <c r="D68" s="3"/>
      <c r="E68" s="3"/>
      <c r="F68" s="3"/>
      <c r="G68" s="3"/>
    </row>
    <row r="69" spans="1:7" ht="15" customHeight="1" x14ac:dyDescent="0.4">
      <c r="A69" s="3" t="s">
        <v>4</v>
      </c>
      <c r="B69" s="4"/>
      <c r="C69" s="3"/>
      <c r="D69" s="3"/>
      <c r="E69" s="3"/>
      <c r="F69" s="3"/>
      <c r="G69" s="3"/>
    </row>
    <row r="70" spans="1:7" ht="15" customHeight="1" x14ac:dyDescent="0.4">
      <c r="A70" s="3" t="s">
        <v>3</v>
      </c>
      <c r="B70" s="4"/>
      <c r="C70" s="3"/>
      <c r="D70" s="3"/>
      <c r="E70" s="3"/>
      <c r="F70" s="3"/>
      <c r="G70" s="3"/>
    </row>
    <row r="71" spans="1:7" ht="15" customHeight="1" x14ac:dyDescent="0.4">
      <c r="A71" s="3" t="s">
        <v>2</v>
      </c>
      <c r="B71" s="4"/>
      <c r="C71" s="3"/>
      <c r="D71" s="3"/>
      <c r="E71" s="3"/>
      <c r="F71" s="3"/>
      <c r="G71" s="3"/>
    </row>
    <row r="72" spans="1:7" ht="15" customHeight="1" x14ac:dyDescent="0.4">
      <c r="A72" s="3" t="s">
        <v>1</v>
      </c>
      <c r="B72" s="4"/>
      <c r="C72" s="3"/>
      <c r="D72" s="3"/>
      <c r="E72" s="3"/>
      <c r="F72" s="3"/>
      <c r="G72" s="3"/>
    </row>
    <row r="73" spans="1:7" ht="15" customHeight="1" x14ac:dyDescent="0.4">
      <c r="A73" s="3" t="s">
        <v>0</v>
      </c>
      <c r="B73" s="4"/>
      <c r="C73" s="3"/>
      <c r="D73" s="3"/>
      <c r="E73" s="3"/>
      <c r="F73" s="3"/>
      <c r="G73" s="3"/>
    </row>
  </sheetData>
  <mergeCells count="122">
    <mergeCell ref="AK1:AN1"/>
    <mergeCell ref="M2:P2"/>
    <mergeCell ref="Q2:R2"/>
    <mergeCell ref="S2:T2"/>
    <mergeCell ref="U2:V2"/>
    <mergeCell ref="AK2:AN2"/>
    <mergeCell ref="AM13:AN13"/>
    <mergeCell ref="AM14:AN14"/>
    <mergeCell ref="AM15:AN15"/>
    <mergeCell ref="AH8:AJ8"/>
    <mergeCell ref="AM11:AN11"/>
    <mergeCell ref="AM12:AN12"/>
    <mergeCell ref="AK7:AK10"/>
    <mergeCell ref="AL7:AL10"/>
    <mergeCell ref="AM7:AN10"/>
    <mergeCell ref="AK3:AN3"/>
    <mergeCell ref="AK4:AN4"/>
    <mergeCell ref="AH5:AJ5"/>
    <mergeCell ref="A7:A10"/>
    <mergeCell ref="B7:B10"/>
    <mergeCell ref="C7:C10"/>
    <mergeCell ref="D7:D10"/>
    <mergeCell ref="E7:E10"/>
    <mergeCell ref="F7:AJ7"/>
    <mergeCell ref="AM19:AN19"/>
    <mergeCell ref="AM20:AN20"/>
    <mergeCell ref="AM21:AN21"/>
    <mergeCell ref="AM22:AN22"/>
    <mergeCell ref="AM23:AN23"/>
    <mergeCell ref="AM24:AN24"/>
    <mergeCell ref="F8:L8"/>
    <mergeCell ref="M8:S8"/>
    <mergeCell ref="T8:Z8"/>
    <mergeCell ref="AA8:AG8"/>
    <mergeCell ref="AM17:AN17"/>
    <mergeCell ref="AM18:AN18"/>
    <mergeCell ref="AM16:AN16"/>
    <mergeCell ref="AM25:AN25"/>
    <mergeCell ref="AD42:AF42"/>
    <mergeCell ref="AG42:AI42"/>
    <mergeCell ref="AM29:AN29"/>
    <mergeCell ref="AM30:AN30"/>
    <mergeCell ref="A31:E31"/>
    <mergeCell ref="AM31:AN32"/>
    <mergeCell ref="A32:E32"/>
    <mergeCell ref="C40:D40"/>
    <mergeCell ref="E40:H40"/>
    <mergeCell ref="AM26:AN26"/>
    <mergeCell ref="AM27:AN27"/>
    <mergeCell ref="AM28:AN28"/>
    <mergeCell ref="AL40:AM40"/>
    <mergeCell ref="A36:C36"/>
    <mergeCell ref="F36:H36"/>
    <mergeCell ref="I36:K36"/>
    <mergeCell ref="I40:N40"/>
    <mergeCell ref="O40:T40"/>
    <mergeCell ref="U40:Z40"/>
    <mergeCell ref="C57:E57"/>
    <mergeCell ref="AJ42:AK42"/>
    <mergeCell ref="F41:H41"/>
    <mergeCell ref="I41:K41"/>
    <mergeCell ref="L41:N41"/>
    <mergeCell ref="O41:Q41"/>
    <mergeCell ref="R41:T41"/>
    <mergeCell ref="U41:W41"/>
    <mergeCell ref="X41:Z41"/>
    <mergeCell ref="AA41:AC41"/>
    <mergeCell ref="C54:E54"/>
    <mergeCell ref="C55:E55"/>
    <mergeCell ref="C44:D44"/>
    <mergeCell ref="E44:H44"/>
    <mergeCell ref="I44:N44"/>
    <mergeCell ref="O44:T44"/>
    <mergeCell ref="AD41:AF41"/>
    <mergeCell ref="C56:E56"/>
    <mergeCell ref="O43:Q43"/>
    <mergeCell ref="R43:T43"/>
    <mergeCell ref="U44:Z44"/>
    <mergeCell ref="AA44:AF44"/>
    <mergeCell ref="U43:W43"/>
    <mergeCell ref="X43:Z43"/>
    <mergeCell ref="AA43:AC43"/>
    <mergeCell ref="AD43:AF43"/>
    <mergeCell ref="F43:H43"/>
    <mergeCell ref="I43:K43"/>
    <mergeCell ref="L43:N43"/>
    <mergeCell ref="AL44:AM44"/>
    <mergeCell ref="C53:E53"/>
    <mergeCell ref="AJ41:AK41"/>
    <mergeCell ref="AG43:AI43"/>
    <mergeCell ref="AJ43:AK43"/>
    <mergeCell ref="AG41:AI41"/>
    <mergeCell ref="X42:Z42"/>
    <mergeCell ref="F42:H42"/>
    <mergeCell ref="I42:K42"/>
    <mergeCell ref="L42:N42"/>
    <mergeCell ref="AG44:AK44"/>
    <mergeCell ref="O42:Q42"/>
    <mergeCell ref="R42:T42"/>
    <mergeCell ref="U42:W42"/>
    <mergeCell ref="AA42:AC42"/>
    <mergeCell ref="AA40:AF40"/>
    <mergeCell ref="AG40:AK40"/>
    <mergeCell ref="L36:N36"/>
    <mergeCell ref="O36:Q36"/>
    <mergeCell ref="A38:C38"/>
    <mergeCell ref="F38:H38"/>
    <mergeCell ref="I38:K38"/>
    <mergeCell ref="L38:N38"/>
    <mergeCell ref="O38:Q38"/>
    <mergeCell ref="R36:U36"/>
    <mergeCell ref="R37:U37"/>
    <mergeCell ref="R38:U38"/>
    <mergeCell ref="V36:Y36"/>
    <mergeCell ref="V37:Y38"/>
    <mergeCell ref="Z37:AC38"/>
    <mergeCell ref="Z36:AC36"/>
    <mergeCell ref="A37:C37"/>
    <mergeCell ref="F37:H37"/>
    <mergeCell ref="I37:K37"/>
    <mergeCell ref="L37:N37"/>
    <mergeCell ref="O37:Q37"/>
  </mergeCells>
  <phoneticPr fontId="3"/>
  <dataValidations count="6">
    <dataValidation type="list" allowBlank="1" showInputMessage="1" showErrorMessage="1" sqref="B11:B30">
      <formula1>INDIRECT($AK$1)</formula1>
    </dataValidation>
    <dataValidation operator="greaterThanOrEqual" allowBlank="1" showInputMessage="1" showErrorMessage="1" sqref="R37:R38 V37 Z37"/>
    <dataValidation type="whole" operator="greaterThanOrEqual" allowBlank="1" showInputMessage="1" showErrorMessage="1" sqref="I37:I38 D37:F38 O37:O38 L37:L38">
      <formula1>0</formula1>
    </dataValidation>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4"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勤務形態一覧（特定相談支援・障害児相談支援）</vt:lpstr>
      <vt:lpstr>'勤務形態一覧（特定相談支援・障害児相談支援）'!Print_Area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2024-07-10T04:13:51Z</dcterms:created>
  <dcterms:modified xsi:type="dcterms:W3CDTF">2024-07-10T04:18:55Z</dcterms:modified>
</cp:coreProperties>
</file>