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5年度年報（Ｒ6年度作成分）\"/>
    </mc:Choice>
  </mc:AlternateContent>
  <bookViews>
    <workbookView xWindow="9075" yWindow="1065" windowWidth="10425" windowHeight="8265" tabRatio="940"/>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職員の勤続年数・年齢別職員数" sheetId="3" r:id="rId7"/>
    <sheet name="当初予算の推移" sheetId="4" r:id="rId8"/>
    <sheet name="決算状況・人口、世帯数に対する消防費" sheetId="5" r:id="rId9"/>
    <sheet name="岸和田市の消防力（警備課）" sheetId="6" r:id="rId10"/>
    <sheet name="消防車両一覧表2-10（警備課）" sheetId="8" r:id="rId11"/>
    <sheet name="消防車両一覧表 (2)（警備課）" sheetId="18" r:id="rId12"/>
    <sheet name="消防車の配置・整備状況（警備課）" sheetId="7" r:id="rId13"/>
    <sheet name="令和5年度職員教養実施状況 " sheetId="22" r:id="rId14"/>
  </sheets>
  <externalReferences>
    <externalReference r:id="rId15"/>
  </externalReferences>
  <definedNames>
    <definedName name="_xlnm.Print_Area" localSheetId="9">'岸和田市の消防力（警備課）'!$A$1:$I$32</definedName>
    <definedName name="_xlnm.Print_Area" localSheetId="8">'決算状況・人口、世帯数に対する消防費'!$A$1:$G$27</definedName>
    <definedName name="_xlnm.Print_Area" localSheetId="4">'事務分掌(2)'!$A$1:$D$41</definedName>
    <definedName name="_xlnm.Print_Area" localSheetId="12">'消防車の配置・整備状況（警備課）'!$A$1:$L$33</definedName>
    <definedName name="_xlnm.Print_Area" localSheetId="10">'消防車両一覧表2-10（警備課）'!$A$1:$N$41</definedName>
    <definedName name="_xlnm.Print_Area" localSheetId="5">'職員の配置・資格取得状況2-5'!$A$1:$X$41</definedName>
    <definedName name="_xlnm.Print_Area" localSheetId="2">組織機構!$A$1:$Y$56</definedName>
    <definedName name="_xlnm.Print_Area" localSheetId="0">総務!$A$1:$G$35</definedName>
    <definedName name="_xlnm.Print_Area" localSheetId="7">当初予算の推移!$A$1:$H$25</definedName>
    <definedName name="_xlnm.Print_Area" localSheetId="1">'本部・署所の分布図 　庁舎の現況2-1'!$A$1:$G$52</definedName>
    <definedName name="_xlnm.Print_Area" localSheetId="13">'令和5年度職員教養実施状況 '!$A$1:$F$47</definedName>
  </definedNames>
  <calcPr calcId="162913"/>
</workbook>
</file>

<file path=xl/calcChain.xml><?xml version="1.0" encoding="utf-8"?>
<calcChain xmlns="http://schemas.openxmlformats.org/spreadsheetml/2006/main">
  <c r="E38" i="2" l="1"/>
  <c r="G18" i="6" l="1"/>
  <c r="E29" i="2" l="1"/>
  <c r="G26" i="5" l="1"/>
  <c r="G22" i="5"/>
  <c r="F22" i="5"/>
  <c r="G14" i="5"/>
  <c r="H17" i="4"/>
  <c r="H6" i="4"/>
  <c r="E37" i="2" l="1"/>
  <c r="E40" i="2"/>
  <c r="F26" i="5" l="1"/>
  <c r="E26" i="5"/>
  <c r="E22" i="5"/>
  <c r="D26" i="5"/>
  <c r="D22" i="5"/>
  <c r="C26" i="5"/>
  <c r="C22" i="5"/>
  <c r="F14" i="5"/>
  <c r="E14" i="5"/>
  <c r="D14" i="5"/>
  <c r="C14" i="5"/>
  <c r="G17" i="4"/>
  <c r="G6" i="4"/>
  <c r="F6" i="4"/>
  <c r="E17" i="4"/>
  <c r="E6" i="4"/>
  <c r="D6" i="4"/>
  <c r="G2" i="18" l="1"/>
  <c r="K41" i="8"/>
  <c r="I41" i="8"/>
  <c r="C41" i="8"/>
  <c r="K40" i="8"/>
  <c r="I40" i="8"/>
  <c r="C40" i="8"/>
  <c r="K38" i="8"/>
  <c r="I38" i="8"/>
  <c r="C38" i="8"/>
  <c r="K37" i="8"/>
  <c r="I37" i="8"/>
  <c r="C37" i="8"/>
  <c r="K36" i="8"/>
  <c r="I36" i="8"/>
  <c r="C36" i="8"/>
  <c r="K35" i="8"/>
  <c r="I35" i="8"/>
  <c r="C35" i="8"/>
  <c r="K34" i="8"/>
  <c r="C34" i="8"/>
  <c r="K33" i="8"/>
  <c r="I33" i="8"/>
  <c r="C33" i="8"/>
  <c r="K32" i="8"/>
  <c r="I32" i="8"/>
  <c r="C32" i="8"/>
  <c r="K31" i="8"/>
  <c r="I31" i="8"/>
  <c r="C31" i="8"/>
  <c r="K30" i="8"/>
  <c r="I30" i="8"/>
  <c r="C30" i="8"/>
  <c r="K29" i="8"/>
  <c r="C29" i="8"/>
  <c r="K28" i="8"/>
  <c r="I28" i="8"/>
  <c r="C28" i="8"/>
  <c r="K27" i="8"/>
  <c r="I27" i="8"/>
  <c r="C27" i="8"/>
  <c r="K26" i="8"/>
  <c r="I26" i="8"/>
  <c r="C26" i="8"/>
  <c r="K25" i="8"/>
  <c r="I25" i="8"/>
  <c r="C25" i="8"/>
  <c r="K23" i="8"/>
  <c r="I23" i="8"/>
  <c r="C23" i="8"/>
  <c r="K22" i="8"/>
  <c r="C22" i="8"/>
  <c r="K21" i="8"/>
  <c r="C21" i="8"/>
  <c r="K20" i="8"/>
  <c r="I20" i="8"/>
  <c r="C20" i="8"/>
  <c r="K19" i="8"/>
  <c r="I19" i="8"/>
  <c r="C19" i="8"/>
  <c r="K18" i="8"/>
  <c r="K17" i="8"/>
  <c r="C17" i="8"/>
  <c r="K16" i="8"/>
  <c r="I16" i="8"/>
  <c r="C16" i="8"/>
  <c r="K15" i="8"/>
  <c r="I15" i="8"/>
  <c r="C15" i="8"/>
  <c r="K14" i="8"/>
  <c r="I14" i="8"/>
  <c r="C14" i="8"/>
  <c r="K13" i="8"/>
  <c r="C13" i="8"/>
  <c r="K12" i="8"/>
  <c r="I12" i="8"/>
  <c r="C12" i="8"/>
  <c r="K11" i="8"/>
  <c r="K10" i="8"/>
  <c r="I10" i="8"/>
  <c r="C10" i="8"/>
  <c r="K9" i="8"/>
  <c r="I9" i="8"/>
  <c r="C9" i="8"/>
  <c r="K8" i="8"/>
  <c r="I8" i="8"/>
  <c r="C8" i="8"/>
  <c r="K7" i="8"/>
  <c r="I7" i="8"/>
  <c r="C7" i="8"/>
  <c r="K6" i="8"/>
  <c r="I6" i="8"/>
  <c r="C6" i="8"/>
  <c r="K5" i="8"/>
  <c r="I5" i="8"/>
  <c r="F29" i="6" l="1"/>
  <c r="E29" i="6"/>
  <c r="D29" i="6"/>
  <c r="I28" i="6"/>
  <c r="G28" i="6"/>
  <c r="I27" i="6"/>
  <c r="G27" i="6"/>
  <c r="I25" i="6"/>
  <c r="G25" i="6"/>
  <c r="F24" i="6"/>
  <c r="E24" i="6"/>
  <c r="D24" i="6"/>
  <c r="D30" i="6" s="1"/>
  <c r="I23" i="6"/>
  <c r="G23" i="6"/>
  <c r="I18" i="6"/>
  <c r="I17" i="6"/>
  <c r="G17" i="6"/>
  <c r="I15" i="6"/>
  <c r="G15" i="6"/>
  <c r="G24" i="6" s="1"/>
  <c r="E14" i="6"/>
  <c r="D14" i="6"/>
  <c r="I10" i="6"/>
  <c r="G10" i="6"/>
  <c r="I9" i="6"/>
  <c r="G9" i="6"/>
  <c r="I8" i="6"/>
  <c r="G8" i="6"/>
  <c r="G14" i="6" s="1"/>
  <c r="I7" i="6"/>
  <c r="G7" i="6"/>
  <c r="I6" i="6"/>
  <c r="G6" i="6"/>
  <c r="I5" i="6"/>
  <c r="G5" i="6"/>
  <c r="F30" i="6" l="1"/>
  <c r="G29" i="6"/>
  <c r="G30" i="6" s="1"/>
  <c r="E30" i="6"/>
  <c r="E25" i="2"/>
  <c r="L25" i="7" l="1"/>
  <c r="F24" i="7"/>
  <c r="G24" i="7"/>
  <c r="H24" i="7"/>
  <c r="I24" i="7"/>
  <c r="J24" i="7"/>
  <c r="K24" i="7"/>
  <c r="E24" i="7"/>
  <c r="L23" i="7"/>
  <c r="L17" i="7"/>
  <c r="E5" i="2" l="1"/>
  <c r="I4" i="2"/>
  <c r="W11" i="3" l="1"/>
  <c r="X10" i="3"/>
  <c r="X11" i="3"/>
  <c r="W25" i="3"/>
  <c r="W4" i="3"/>
  <c r="W5" i="3"/>
  <c r="W6" i="3"/>
  <c r="W7" i="3"/>
  <c r="W8" i="3"/>
  <c r="W9" i="3"/>
  <c r="W10" i="3"/>
  <c r="X4" i="3"/>
  <c r="X5" i="3"/>
  <c r="X6" i="3"/>
  <c r="X7" i="3"/>
  <c r="X8" i="3"/>
  <c r="X9" i="3"/>
  <c r="F26" i="3"/>
  <c r="E26" i="3"/>
  <c r="F12" i="3"/>
  <c r="E12" i="3"/>
  <c r="S4" i="2" l="1"/>
  <c r="E6" i="2" l="1"/>
  <c r="H17" i="2"/>
  <c r="G17" i="2"/>
  <c r="H10" i="2"/>
  <c r="G10" i="2"/>
  <c r="H4" i="2"/>
  <c r="G4" i="2"/>
  <c r="F40" i="2" l="1"/>
  <c r="F39" i="2"/>
  <c r="E39" i="2"/>
  <c r="F38" i="2"/>
  <c r="F37" i="2"/>
  <c r="F36" i="2"/>
  <c r="E36" i="2"/>
  <c r="F35" i="2"/>
  <c r="E35" i="2"/>
  <c r="F34" i="2"/>
  <c r="E34" i="2"/>
  <c r="F33" i="2"/>
  <c r="E33" i="2"/>
  <c r="F32" i="2"/>
  <c r="F31" i="2"/>
  <c r="E31" i="2"/>
  <c r="F30" i="2"/>
  <c r="E30" i="2"/>
  <c r="F29" i="2"/>
  <c r="F28" i="2"/>
  <c r="E28" i="2"/>
  <c r="F27" i="2"/>
  <c r="E27" i="2"/>
  <c r="F26" i="2"/>
  <c r="E26" i="2"/>
  <c r="F25" i="2"/>
  <c r="F24" i="2"/>
  <c r="E24" i="2"/>
  <c r="F23" i="2"/>
  <c r="E23" i="2"/>
  <c r="F22" i="2"/>
  <c r="E22" i="2"/>
  <c r="G26" i="3"/>
  <c r="H26" i="3"/>
  <c r="O26" i="3"/>
  <c r="P26" i="3"/>
  <c r="Q17" i="2"/>
  <c r="K10" i="2"/>
  <c r="L10" i="2"/>
  <c r="M10" i="2"/>
  <c r="N10" i="2"/>
  <c r="O10" i="2"/>
  <c r="P10" i="2"/>
  <c r="Q10" i="2"/>
  <c r="R10" i="2"/>
  <c r="S10" i="2"/>
  <c r="T10" i="2"/>
  <c r="U10" i="2"/>
  <c r="V10" i="2"/>
  <c r="W10" i="2"/>
  <c r="X10" i="2"/>
  <c r="J10" i="2"/>
  <c r="I10" i="2"/>
  <c r="E11" i="2"/>
  <c r="E8" i="2"/>
  <c r="E9" i="2"/>
  <c r="R4" i="2"/>
  <c r="Q4" i="2"/>
  <c r="S15" i="3"/>
  <c r="X25" i="3"/>
  <c r="F14" i="2"/>
  <c r="F15" i="2"/>
  <c r="F16" i="2"/>
  <c r="F11" i="2"/>
  <c r="F13" i="2"/>
  <c r="F12" i="2"/>
  <c r="F8" i="2"/>
  <c r="F9" i="2"/>
  <c r="F6" i="2"/>
  <c r="F5" i="2"/>
  <c r="E13" i="2"/>
  <c r="E14" i="2"/>
  <c r="E15" i="2"/>
  <c r="E16" i="2"/>
  <c r="E12" i="2"/>
  <c r="K4" i="2"/>
  <c r="L4" i="2"/>
  <c r="M4" i="2"/>
  <c r="N4" i="2"/>
  <c r="O4" i="2"/>
  <c r="P4" i="2"/>
  <c r="T4" i="2"/>
  <c r="U4" i="2"/>
  <c r="V4" i="2"/>
  <c r="W4" i="2"/>
  <c r="X4" i="2"/>
  <c r="J4" i="2"/>
  <c r="K17" i="2"/>
  <c r="L17" i="2"/>
  <c r="M17" i="2"/>
  <c r="N17" i="2"/>
  <c r="O17" i="2"/>
  <c r="P17" i="2"/>
  <c r="R17" i="2"/>
  <c r="S17" i="2"/>
  <c r="T17" i="2"/>
  <c r="U17" i="2"/>
  <c r="V17" i="2"/>
  <c r="W17" i="2"/>
  <c r="X17" i="2"/>
  <c r="J17" i="2"/>
  <c r="I17" i="2"/>
  <c r="S20" i="2"/>
  <c r="I12" i="3"/>
  <c r="J12" i="3"/>
  <c r="K12" i="3"/>
  <c r="L12" i="3"/>
  <c r="M12" i="3"/>
  <c r="N12" i="3"/>
  <c r="O12" i="3"/>
  <c r="P12" i="3"/>
  <c r="Q12" i="3"/>
  <c r="R12" i="3"/>
  <c r="S12" i="3"/>
  <c r="T12" i="3"/>
  <c r="U12" i="3"/>
  <c r="V12" i="3"/>
  <c r="G12" i="3"/>
  <c r="I26" i="3"/>
  <c r="J26" i="3"/>
  <c r="K26" i="3"/>
  <c r="L26" i="3"/>
  <c r="M26" i="3"/>
  <c r="N26" i="3"/>
  <c r="Q26" i="3"/>
  <c r="R26" i="3"/>
  <c r="S26" i="3"/>
  <c r="T26" i="3"/>
  <c r="U26" i="3"/>
  <c r="V26" i="3"/>
  <c r="W18" i="3"/>
  <c r="X18" i="3"/>
  <c r="W19" i="3"/>
  <c r="X19" i="3"/>
  <c r="W20" i="3"/>
  <c r="X20" i="3"/>
  <c r="W21" i="3"/>
  <c r="X21" i="3"/>
  <c r="W22" i="3"/>
  <c r="X22" i="3"/>
  <c r="W23" i="3"/>
  <c r="X23" i="3"/>
  <c r="W24" i="3"/>
  <c r="X24" i="3"/>
  <c r="W17" i="3"/>
  <c r="X17" i="3"/>
  <c r="X12" i="3"/>
  <c r="L24" i="7"/>
  <c r="L7" i="7"/>
  <c r="L8" i="7"/>
  <c r="L9" i="7"/>
  <c r="L10" i="7"/>
  <c r="L11" i="7"/>
  <c r="L12" i="7"/>
  <c r="L13" i="7"/>
  <c r="L14" i="7"/>
  <c r="L21" i="7"/>
  <c r="L15" i="7"/>
  <c r="L18" i="7"/>
  <c r="L19" i="7"/>
  <c r="L20" i="7"/>
  <c r="L16" i="7"/>
  <c r="L22" i="7"/>
  <c r="L6" i="7"/>
  <c r="L5" i="7"/>
  <c r="H12" i="3"/>
  <c r="W26" i="3" l="1"/>
  <c r="X26" i="3"/>
  <c r="F10" i="2"/>
  <c r="F17" i="2"/>
  <c r="E10" i="2"/>
  <c r="E17" i="2"/>
  <c r="W12" i="3"/>
</calcChain>
</file>

<file path=xl/sharedStrings.xml><?xml version="1.0" encoding="utf-8"?>
<sst xmlns="http://schemas.openxmlformats.org/spreadsheetml/2006/main" count="785" uniqueCount="558">
  <si>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</si>
  <si>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</si>
  <si>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</si>
  <si>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</si>
  <si>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</si>
  <si>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</si>
  <si>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</si>
  <si>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</si>
  <si>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</si>
  <si>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</si>
  <si>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</si>
  <si>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</si>
  <si>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</si>
  <si>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</si>
  <si>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</si>
  <si>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</si>
  <si>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</si>
  <si>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</si>
  <si>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</si>
  <si>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</si>
  <si>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</si>
  <si>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</si>
  <si>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</si>
  <si>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</si>
  <si>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</si>
  <si>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</si>
  <si>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</si>
  <si>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</si>
  <si>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</si>
  <si>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</si>
  <si>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</si>
  <si>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</si>
  <si>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</si>
  <si>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</si>
  <si>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</si>
  <si>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</si>
  <si>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</si>
  <si>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</si>
  <si>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</si>
  <si>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</si>
  <si>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</si>
  <si>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</si>
  <si>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</si>
  <si>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</si>
  <si>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</si>
  <si>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</si>
  <si>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</si>
  <si>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</si>
  <si>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</si>
  <si>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</si>
  <si>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</si>
  <si>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</si>
  <si>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</si>
  <si>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</si>
  <si>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</si>
  <si>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</si>
  <si>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</si>
  <si>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</si>
  <si>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</si>
  <si>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</si>
  <si>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</si>
  <si>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</si>
  <si>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</si>
  <si>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</si>
  <si>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</si>
  <si>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</si>
  <si>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</si>
  <si>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</si>
  <si>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</si>
  <si>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</si>
  <si>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</si>
  <si>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</si>
  <si>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</si>
  <si>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</si>
  <si>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</si>
  <si>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</si>
  <si>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</si>
  <si>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</si>
  <si>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</si>
  <si>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</si>
  <si>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</si>
  <si>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</si>
  <si>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</si>
  <si>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</si>
  <si>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</si>
  <si>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</si>
  <si>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</si>
  <si>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</si>
  <si>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</si>
  <si>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</si>
  <si>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</si>
  <si>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</si>
  <si>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</si>
  <si>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</si>
  <si>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</si>
  <si>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</si>
  <si>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</si>
  <si>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</si>
  <si>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</si>
  <si>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</si>
  <si>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</si>
  <si>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</si>
  <si>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</si>
  <si>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</si>
  <si>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</si>
  <si>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</si>
  <si>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</si>
  <si>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</si>
  <si>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</si>
  <si>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</si>
  <si>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</si>
  <si>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</si>
  <si>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</si>
  <si>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</si>
  <si>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</si>
  <si>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</si>
  <si>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</si>
  <si>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</si>
  <si>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</si>
  <si>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</si>
  <si>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</si>
  <si>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</si>
  <si>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</si>
  <si>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</si>
  <si>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</si>
  <si>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</si>
  <si>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</si>
  <si>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</si>
  <si>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</si>
  <si>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</si>
  <si>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</si>
  <si>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</si>
  <si>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</si>
  <si>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</si>
  <si>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</si>
  <si>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</si>
  <si>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</si>
  <si>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</si>
  <si>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</si>
  <si>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</si>
  <si>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</si>
  <si>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</si>
  <si>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</si>
  <si>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</si>
  <si>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</si>
  <si>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</si>
  <si>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</si>
  <si>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</si>
  <si>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</si>
  <si>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</si>
  <si>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</si>
  <si>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</si>
  <si>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</si>
  <si>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</si>
  <si>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</si>
  <si>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</si>
  <si>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</si>
  <si>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</si>
  <si>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</si>
  <si>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</si>
  <si>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</si>
  <si>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</si>
  <si>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</si>
  <si>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</si>
  <si>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</si>
  <si>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</si>
  <si>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</si>
  <si>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</si>
  <si>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</si>
  <si>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</si>
  <si>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</si>
  <si>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</si>
  <si>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</si>
  <si>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</si>
  <si>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</si>
  <si>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</si>
  <si>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</si>
  <si>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</si>
  <si>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</si>
  <si>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</si>
  <si>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</si>
  <si>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</si>
  <si>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</si>
  <si>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</si>
  <si>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</si>
  <si>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</si>
  <si>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</si>
  <si>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</si>
  <si>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</si>
  <si>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</si>
  <si>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</si>
  <si>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</si>
  <si>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</si>
  <si>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</si>
  <si>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</si>
  <si>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</si>
  <si>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</si>
  <si>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</si>
  <si>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</si>
  <si>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</si>
  <si>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</si>
  <si>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</si>
  <si>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</si>
  <si>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</si>
  <si>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</si>
  <si>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</si>
  <si>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</si>
  <si>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</si>
  <si>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</si>
  <si>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</si>
  <si>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</si>
  <si>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</si>
  <si>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</si>
  <si>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</si>
  <si>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</si>
  <si>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</si>
  <si>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</si>
  <si>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</si>
  <si>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</si>
  <si>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</si>
  <si>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</si>
  <si>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</si>
  <si>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</si>
  <si>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</si>
  <si>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</si>
  <si>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</si>
  <si>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</si>
  <si>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</si>
  <si>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</si>
  <si>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</si>
  <si>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</si>
  <si>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</si>
  <si>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</si>
  <si>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</si>
  <si>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</si>
  <si>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</si>
  <si>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</si>
  <si>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</si>
  <si>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</si>
  <si>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</si>
  <si>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</si>
  <si>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</si>
  <si>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</si>
  <si>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</si>
  <si>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</si>
  <si>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</si>
  <si>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</si>
  <si>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</si>
  <si>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</si>
  <si>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</si>
  <si>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</si>
  <si>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</si>
  <si>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</si>
  <si>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</si>
  <si>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</si>
  <si>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</si>
  <si>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</si>
  <si>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</si>
  <si>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</si>
  <si>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</si>
  <si>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</si>
  <si>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人権問題研修</t>
    <rPh sb="0" eb="2">
      <t>ジンケン</t>
    </rPh>
    <rPh sb="2" eb="4">
      <t>モンダイ</t>
    </rPh>
    <rPh sb="4" eb="6">
      <t>ケンシュウ</t>
    </rPh>
    <phoneticPr fontId="1"/>
  </si>
  <si>
    <t>管理職員</t>
    <rPh sb="0" eb="2">
      <t>カンリ</t>
    </rPh>
    <rPh sb="2" eb="4">
      <t>ショクイン</t>
    </rPh>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</si>
  <si>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</si>
  <si>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</si>
  <si>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</si>
  <si>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</si>
  <si>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</si>
  <si>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</si>
  <si>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</si>
  <si>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</si>
  <si>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</si>
  <si>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山直分署</t>
  </si>
  <si>
    <t>春木分署</t>
  </si>
  <si>
    <t>八木出張所</t>
  </si>
  <si>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</si>
  <si>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</si>
  <si>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</si>
  <si>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</si>
  <si>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</si>
  <si>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</si>
  <si>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</si>
  <si>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</si>
  <si>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</si>
  <si>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</si>
  <si>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</si>
  <si>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</si>
  <si>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</si>
  <si>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</si>
  <si>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</si>
  <si>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</si>
  <si>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</si>
  <si>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</si>
  <si>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</si>
  <si>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</si>
  <si>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</si>
  <si>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</si>
  <si>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</si>
  <si>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</si>
  <si>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</si>
  <si>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</si>
  <si>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</si>
  <si>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</si>
  <si>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</si>
  <si>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</si>
  <si>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</si>
  <si>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</si>
  <si>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</si>
  <si>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</si>
  <si>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</si>
  <si>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</si>
  <si>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</si>
  <si>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</si>
  <si>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</si>
  <si>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</si>
  <si>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</si>
  <si>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</si>
  <si>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</si>
  <si>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</si>
  <si>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</si>
  <si>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</si>
  <si>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</si>
  <si>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</si>
  <si>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</si>
  <si>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</si>
  <si>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</si>
  <si>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</si>
  <si>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</si>
  <si>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</si>
  <si>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</si>
  <si>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</si>
  <si>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</si>
  <si>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</si>
  <si>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</si>
  <si>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2"/>
  </si>
  <si>
    <t>岸城分署</t>
    <phoneticPr fontId="1"/>
  </si>
  <si>
    <t>岸城町7-1</t>
    <rPh sb="0" eb="1">
      <t>キシ</t>
    </rPh>
    <rPh sb="1" eb="2">
      <t>シロ</t>
    </rPh>
    <rPh sb="2" eb="3">
      <t>マチ</t>
    </rPh>
    <phoneticPr fontId="1"/>
  </si>
  <si>
    <t>平成</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</si>
  <si>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</si>
  <si>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</si>
  <si>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</si>
  <si>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</si>
  <si>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</si>
  <si>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</si>
  <si>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</si>
  <si>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</si>
  <si>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</si>
  <si>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(南ﾌﾞﾛｯｸ消防相互応援協定)</t>
    <rPh sb="7" eb="9">
      <t>ｓｂ</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</si>
  <si>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</si>
  <si>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</si>
  <si>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</si>
  <si>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</si>
  <si>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</si>
  <si>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</si>
  <si>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</si>
  <si>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</si>
  <si>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</si>
  <si>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</si>
  <si>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</si>
  <si>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</si>
  <si>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</si>
  <si>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</si>
  <si>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</si>
  <si>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</si>
  <si>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</si>
  <si>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</si>
  <si>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</si>
  <si>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</si>
  <si>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</si>
  <si>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</si>
  <si>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</si>
  <si>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</si>
  <si>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</si>
  <si>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</si>
  <si>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</si>
  <si>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</si>
  <si>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</si>
  <si>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</si>
  <si>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</si>
  <si>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</si>
  <si>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</si>
  <si>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</si>
  <si>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</si>
  <si>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</si>
  <si>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</si>
  <si>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</si>
  <si>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</si>
  <si>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</si>
  <si>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</si>
  <si>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</si>
  <si>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</si>
  <si>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</si>
  <si>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</si>
  <si>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</si>
  <si>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</si>
  <si>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</si>
  <si>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</si>
  <si>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</si>
  <si>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</si>
  <si>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</si>
  <si>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</si>
  <si>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</si>
  <si>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</si>
  <si>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</si>
  <si>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</si>
  <si>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平成</t>
  </si>
  <si>
    <t>年</t>
  </si>
  <si>
    <t>TKG-XZU685M</t>
    <phoneticPr fontId="1"/>
  </si>
  <si>
    <t>ABF-TRY230</t>
    <phoneticPr fontId="1"/>
  </si>
  <si>
    <t>ち</t>
    <phoneticPr fontId="1"/>
  </si>
  <si>
    <t>司令車</t>
    <rPh sb="0" eb="2">
      <t>シレイ</t>
    </rPh>
    <rPh sb="2" eb="3">
      <t>シャ</t>
    </rPh>
    <phoneticPr fontId="1"/>
  </si>
  <si>
    <t>警備活動車</t>
    <rPh sb="0" eb="2">
      <t>ケイビ</t>
    </rPh>
    <rPh sb="2" eb="4">
      <t>カツドウ</t>
    </rPh>
    <rPh sb="4" eb="5">
      <t>シャ</t>
    </rPh>
    <phoneticPr fontId="1"/>
  </si>
  <si>
    <t>年</t>
    <phoneticPr fontId="1"/>
  </si>
  <si>
    <t>消防司令長</t>
    <rPh sb="0" eb="2">
      <t>ショウボウ</t>
    </rPh>
    <rPh sb="2" eb="4">
      <t>シレイ</t>
    </rPh>
    <rPh sb="4" eb="5">
      <t>チョウ</t>
    </rPh>
    <phoneticPr fontId="1"/>
  </si>
  <si>
    <t>法定点検　　　　　　　　　（件）</t>
    <rPh sb="0" eb="2">
      <t>ホウテイ</t>
    </rPh>
    <rPh sb="2" eb="4">
      <t>テンケン</t>
    </rPh>
    <rPh sb="14" eb="15">
      <t>ケン</t>
    </rPh>
    <phoneticPr fontId="1"/>
  </si>
  <si>
    <t>DAA-ZWR80G</t>
    <phoneticPr fontId="1"/>
  </si>
  <si>
    <t>TKG-XZU685</t>
    <phoneticPr fontId="1"/>
  </si>
  <si>
    <t>人員搬送車</t>
    <rPh sb="0" eb="2">
      <t>ジンイン</t>
    </rPh>
    <rPh sb="2" eb="4">
      <t>ハンソウ</t>
    </rPh>
    <rPh sb="4" eb="5">
      <t>シャ</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</si>
  <si>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</si>
  <si>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</si>
  <si>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</si>
  <si>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</si>
  <si>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</si>
  <si>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</si>
  <si>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</si>
  <si>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</si>
  <si>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</si>
  <si>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</si>
  <si>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</si>
  <si>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</si>
  <si>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施　　　　　　設</t>
    <rPh sb="0" eb="1">
      <t>シ</t>
    </rPh>
    <rPh sb="7" eb="8">
      <t>セツ</t>
    </rPh>
    <phoneticPr fontId="1"/>
  </si>
  <si>
    <t>人　　　　　　　　　　　員</t>
    <rPh sb="0" eb="1">
      <t>ヒト</t>
    </rPh>
    <rPh sb="12" eb="13">
      <t>イン</t>
    </rPh>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</si>
  <si>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</si>
  <si>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</si>
  <si>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</si>
  <si>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</si>
  <si>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</si>
  <si>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</si>
  <si>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</si>
  <si>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</si>
  <si>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</si>
  <si>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</si>
  <si>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</si>
  <si>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</si>
  <si>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</si>
  <si>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</si>
  <si>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</si>
  <si>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</si>
  <si>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</si>
  <si>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</si>
  <si>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</si>
  <si>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</si>
  <si>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</si>
  <si>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</si>
  <si>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署活動車</t>
    <rPh sb="0" eb="1">
      <t>ショ</t>
    </rPh>
    <rPh sb="1" eb="4">
      <t>カツドウシャ</t>
    </rPh>
    <phoneticPr fontId="1"/>
  </si>
  <si>
    <t>普通自動車免許</t>
    <rPh sb="0" eb="2">
      <t>フツウ</t>
    </rPh>
    <phoneticPr fontId="10"/>
  </si>
  <si>
    <t>準中型自動車免許（5t）</t>
    <rPh sb="0" eb="1">
      <t>ジュン</t>
    </rPh>
    <rPh sb="1" eb="3">
      <t>チュウガタ</t>
    </rPh>
    <phoneticPr fontId="10"/>
  </si>
  <si>
    <t>準中型自動車免許（7.5t）</t>
    <rPh sb="0" eb="1">
      <t>ジュン</t>
    </rPh>
    <rPh sb="1" eb="3">
      <t>チュウガタ</t>
    </rPh>
    <phoneticPr fontId="10"/>
  </si>
  <si>
    <t>中型自動車免許（8t）</t>
    <rPh sb="0" eb="2">
      <t>チュウガタ</t>
    </rPh>
    <phoneticPr fontId="10"/>
  </si>
  <si>
    <t>中型自動車免許</t>
    <rPh sb="0" eb="2">
      <t>チュウガタ</t>
    </rPh>
    <phoneticPr fontId="10"/>
  </si>
  <si>
    <t>大型自動車免許</t>
    <rPh sb="0" eb="2">
      <t>オオガタ</t>
    </rPh>
    <rPh sb="2" eb="5">
      <t>ジドウシャ</t>
    </rPh>
    <rPh sb="5" eb="7">
      <t>メンキョ</t>
    </rPh>
    <phoneticPr fontId="10"/>
  </si>
  <si>
    <t>大型特殊自動車免許</t>
    <rPh sb="0" eb="2">
      <t>オオガタ</t>
    </rPh>
    <rPh sb="2" eb="4">
      <t>トクシュ</t>
    </rPh>
    <rPh sb="4" eb="7">
      <t>ジドウシャ</t>
    </rPh>
    <rPh sb="7" eb="9">
      <t>メンキョ</t>
    </rPh>
    <phoneticPr fontId="10"/>
  </si>
  <si>
    <t>危険物取扱免状</t>
    <rPh sb="0" eb="3">
      <t>キケンブツ</t>
    </rPh>
    <rPh sb="3" eb="5">
      <t>トリアツカイ</t>
    </rPh>
    <rPh sb="5" eb="7">
      <t>メンジョウ</t>
    </rPh>
    <phoneticPr fontId="10"/>
  </si>
  <si>
    <t>高圧ガス保安責任者</t>
    <rPh sb="0" eb="2">
      <t>コウアツ</t>
    </rPh>
    <rPh sb="4" eb="6">
      <t>ホアン</t>
    </rPh>
    <rPh sb="6" eb="9">
      <t>セキニンシャ</t>
    </rPh>
    <phoneticPr fontId="10"/>
  </si>
  <si>
    <t>衛生管理者</t>
    <rPh sb="0" eb="2">
      <t>エイセイ</t>
    </rPh>
    <rPh sb="2" eb="4">
      <t>カンリ</t>
    </rPh>
    <rPh sb="4" eb="5">
      <t>シャ</t>
    </rPh>
    <phoneticPr fontId="10"/>
  </si>
  <si>
    <t>1級．2級小型船舶操縦士</t>
    <rPh sb="1" eb="2">
      <t>キュウ</t>
    </rPh>
    <rPh sb="4" eb="5">
      <t>キュウ</t>
    </rPh>
    <rPh sb="5" eb="7">
      <t>コガタ</t>
    </rPh>
    <rPh sb="7" eb="9">
      <t>センパク</t>
    </rPh>
    <rPh sb="9" eb="12">
      <t>ソウジュウシ</t>
    </rPh>
    <phoneticPr fontId="10"/>
  </si>
  <si>
    <t>潜水士免許</t>
    <rPh sb="0" eb="3">
      <t>センスイシ</t>
    </rPh>
    <rPh sb="3" eb="5">
      <t>メンキョ</t>
    </rPh>
    <phoneticPr fontId="10"/>
  </si>
  <si>
    <t>玉掛技能</t>
    <rPh sb="0" eb="1">
      <t>タマ</t>
    </rPh>
    <rPh sb="1" eb="2">
      <t>カ</t>
    </rPh>
    <rPh sb="2" eb="4">
      <t>ギノウ</t>
    </rPh>
    <phoneticPr fontId="10"/>
  </si>
  <si>
    <t>小型移動式クレーン</t>
    <rPh sb="0" eb="2">
      <t>コガタ</t>
    </rPh>
    <rPh sb="2" eb="4">
      <t>イドウ</t>
    </rPh>
    <rPh sb="4" eb="5">
      <t>シキ</t>
    </rPh>
    <phoneticPr fontId="10"/>
  </si>
  <si>
    <t>第2種酸素欠乏危険作業主任者</t>
    <phoneticPr fontId="10"/>
  </si>
  <si>
    <t>救急救命士免許</t>
    <rPh sb="0" eb="5">
      <t>ｋｋｋ</t>
    </rPh>
    <rPh sb="5" eb="7">
      <t>メンキョ</t>
    </rPh>
    <phoneticPr fontId="10"/>
  </si>
  <si>
    <t>予防技術検定(防火査察)</t>
    <rPh sb="0" eb="2">
      <t>ヨボウ</t>
    </rPh>
    <rPh sb="2" eb="4">
      <t>ギジュツ</t>
    </rPh>
    <rPh sb="4" eb="6">
      <t>ケンテイ</t>
    </rPh>
    <rPh sb="7" eb="9">
      <t>ボウカ</t>
    </rPh>
    <rPh sb="9" eb="11">
      <t>ササツ</t>
    </rPh>
    <phoneticPr fontId="10"/>
  </si>
  <si>
    <t>予防技術検定(消防用設備等)</t>
    <rPh sb="0" eb="2">
      <t>ヨボウ</t>
    </rPh>
    <rPh sb="2" eb="4">
      <t>ギジュツ</t>
    </rPh>
    <rPh sb="4" eb="6">
      <t>ケンテイ</t>
    </rPh>
    <rPh sb="7" eb="10">
      <t>ショウボウヨウ</t>
    </rPh>
    <rPh sb="10" eb="12">
      <t>セツビ</t>
    </rPh>
    <rPh sb="12" eb="13">
      <t>トウ</t>
    </rPh>
    <phoneticPr fontId="10"/>
  </si>
  <si>
    <t>予防技術検定(危険物)</t>
    <rPh sb="0" eb="2">
      <t>ヨボウ</t>
    </rPh>
    <rPh sb="2" eb="4">
      <t>ギジュツ</t>
    </rPh>
    <rPh sb="4" eb="6">
      <t>ケンテイ</t>
    </rPh>
    <rPh sb="7" eb="10">
      <t>キケンブツ</t>
    </rPh>
    <phoneticPr fontId="10"/>
  </si>
  <si>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</si>
  <si>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</si>
  <si>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</si>
  <si>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</si>
  <si>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</si>
  <si>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</si>
  <si>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</si>
  <si>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</si>
  <si>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</si>
  <si>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</si>
  <si>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</si>
  <si>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</si>
  <si>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</si>
  <si>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</si>
  <si>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令和３年度</t>
    <rPh sb="0" eb="2">
      <t>レイワ</t>
    </rPh>
    <rPh sb="3" eb="5">
      <t>ネンド</t>
    </rPh>
    <phoneticPr fontId="1"/>
  </si>
  <si>
    <t>令和２年度</t>
    <phoneticPr fontId="1"/>
  </si>
  <si>
    <t>3BF-TRH226S</t>
    <phoneticPr fontId="1"/>
  </si>
  <si>
    <t>令和3年8月</t>
    <rPh sb="0" eb="2">
      <t>レイワ</t>
    </rPh>
    <rPh sb="3" eb="4">
      <t>ネン</t>
    </rPh>
    <rPh sb="5" eb="6">
      <t>ガツ</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</si>
  <si>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</si>
  <si>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</si>
  <si>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</si>
  <si>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消防士長</t>
    <rPh sb="0" eb="2">
      <t>ショウボウ</t>
    </rPh>
    <rPh sb="2" eb="4">
      <t>シチョウ</t>
    </rPh>
    <phoneticPr fontId="1"/>
  </si>
  <si>
    <t>大阪市消防局　指揮研修</t>
    <rPh sb="0" eb="3">
      <t>オオサカシ</t>
    </rPh>
    <rPh sb="3" eb="5">
      <t>ショウボウ</t>
    </rPh>
    <rPh sb="5" eb="6">
      <t>キョク</t>
    </rPh>
    <rPh sb="7" eb="9">
      <t>シキ</t>
    </rPh>
    <rPh sb="9" eb="11">
      <t>ケンシュウ</t>
    </rPh>
    <phoneticPr fontId="1"/>
  </si>
  <si>
    <t>消防司令</t>
    <phoneticPr fontId="1"/>
  </si>
  <si>
    <t>受託研修</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</si>
  <si>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</si>
  <si>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</si>
  <si>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</si>
  <si>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 xml:space="preserve">
 大阪府立　
 消防学校</t>
    <rPh sb="3" eb="5">
      <t>オオサカ</t>
    </rPh>
    <rPh sb="5" eb="7">
      <t>フリツ</t>
    </rPh>
    <rPh sb="10" eb="12">
      <t>ショウボウ</t>
    </rPh>
    <rPh sb="12" eb="14">
      <t>ガッコウ</t>
    </rPh>
    <phoneticPr fontId="1"/>
  </si>
  <si>
    <t>大阪市消防局　特殊災害研修</t>
    <rPh sb="7" eb="9">
      <t>トクシュ</t>
    </rPh>
    <rPh sb="9" eb="11">
      <t>サイガイ</t>
    </rPh>
    <rPh sb="11" eb="13">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</si>
  <si>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</si>
  <si>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</si>
  <si>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</si>
  <si>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</si>
  <si>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</si>
  <si>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</si>
  <si>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</si>
  <si>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</si>
  <si>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t>
    <phoneticPr fontId="1"/>
  </si>
  <si>
    <t>令和４年度</t>
    <rPh sb="0" eb="2">
      <t>レイワ</t>
    </rPh>
    <rPh sb="3" eb="5">
      <t>ネンド</t>
    </rPh>
    <phoneticPr fontId="1"/>
  </si>
  <si>
    <t>令和３年度</t>
    <phoneticPr fontId="1"/>
  </si>
  <si>
    <t>令和4年12月</t>
    <rPh sb="0" eb="2">
      <t>レイワ</t>
    </rPh>
    <rPh sb="3" eb="4">
      <t>ネン</t>
    </rPh>
    <rPh sb="6" eb="7">
      <t>ガツ</t>
    </rPh>
    <phoneticPr fontId="1"/>
  </si>
  <si>
    <t>岸和田市</t>
    <rPh sb="0" eb="4">
      <t>キシワダシ</t>
    </rPh>
    <phoneticPr fontId="1"/>
  </si>
  <si>
    <t>AA05</t>
    <phoneticPr fontId="1"/>
  </si>
  <si>
    <t>原動機付自転車</t>
    <rPh sb="0" eb="3">
      <t>ゲンドウキ</t>
    </rPh>
    <rPh sb="3" eb="4">
      <t>ツ</t>
    </rPh>
    <rPh sb="4" eb="7">
      <t>ジテンシャ</t>
    </rPh>
    <phoneticPr fontId="1"/>
  </si>
  <si>
    <t>ー</t>
    <phoneticPr fontId="45"/>
  </si>
  <si>
    <t>消  防
正  監</t>
    <rPh sb="0" eb="1">
      <t>ショウ</t>
    </rPh>
    <rPh sb="3" eb="4">
      <t>ボウ</t>
    </rPh>
    <rPh sb="5" eb="6">
      <t>タダ</t>
    </rPh>
    <rPh sb="8" eb="9">
      <t>カン</t>
    </rPh>
    <phoneticPr fontId="1"/>
  </si>
  <si>
    <t xml:space="preserve">災害対応特殊消防ポンプ自動車（CD-Ⅰ型）1台
警備活動車１台
災害対応特殊救急自動車１台
</t>
    <rPh sb="24" eb="26">
      <t>ケイビ</t>
    </rPh>
    <rPh sb="26" eb="28">
      <t>カツドウ</t>
    </rPh>
    <rPh sb="28" eb="29">
      <t>クルマ</t>
    </rPh>
    <rPh sb="30" eb="31">
      <t>ダイ</t>
    </rPh>
    <rPh sb="32" eb="34">
      <t>サイガイ</t>
    </rPh>
    <rPh sb="34" eb="36">
      <t>タイオウ</t>
    </rPh>
    <rPh sb="36" eb="38">
      <t>トクシュ</t>
    </rPh>
    <rPh sb="38" eb="40">
      <t>キュウキュウ</t>
    </rPh>
    <rPh sb="40" eb="43">
      <t>ジドウシャ</t>
    </rPh>
    <rPh sb="44" eb="45">
      <t>ダイ</t>
    </rPh>
    <phoneticPr fontId="1"/>
  </si>
  <si>
    <t xml:space="preserve">119番通報装置
無線電話装置（携帯型）
</t>
    <rPh sb="3" eb="4">
      <t>バン</t>
    </rPh>
    <rPh sb="4" eb="6">
      <t>ツウホウ</t>
    </rPh>
    <rPh sb="6" eb="8">
      <t>ソウチ</t>
    </rPh>
    <rPh sb="9" eb="11">
      <t>ムセン</t>
    </rPh>
    <rPh sb="11" eb="13">
      <t>デンワ</t>
    </rPh>
    <rPh sb="13" eb="15">
      <t>ソウチ</t>
    </rPh>
    <rPh sb="16" eb="19">
      <t>ケイタイガタ</t>
    </rPh>
    <phoneticPr fontId="1"/>
  </si>
  <si>
    <t>消防士長</t>
    <rPh sb="0" eb="2">
      <t>ショウボウ</t>
    </rPh>
    <phoneticPr fontId="1"/>
  </si>
  <si>
    <t>消防司令補</t>
    <rPh sb="0" eb="2">
      <t>ショウボウ</t>
    </rPh>
    <rPh sb="2" eb="4">
      <t>シレイ</t>
    </rPh>
    <rPh sb="4" eb="5">
      <t>ホ</t>
    </rPh>
    <phoneticPr fontId="1"/>
  </si>
  <si>
    <t>消防司令</t>
    <rPh sb="0" eb="4">
      <t>ショウボウシレイ</t>
    </rPh>
    <phoneticPr fontId="1"/>
  </si>
  <si>
    <t>大阪市消防局　救助隊電気災害研修</t>
    <rPh sb="7" eb="10">
      <t>キュウジョタイ</t>
    </rPh>
    <rPh sb="10" eb="16">
      <t>デンキサイガイケンシュウ</t>
    </rPh>
    <phoneticPr fontId="1"/>
  </si>
  <si>
    <t>司令車</t>
    <rPh sb="0" eb="2">
      <t>シレイ</t>
    </rPh>
    <rPh sb="2" eb="3">
      <t>クルマ</t>
    </rPh>
    <phoneticPr fontId="1"/>
  </si>
  <si>
    <t>（令和6年4月1日現在）</t>
    <rPh sb="1" eb="3">
      <t>レイワ</t>
    </rPh>
    <phoneticPr fontId="1"/>
  </si>
  <si>
    <t xml:space="preserve">（ 令和 6年 4 月 1 日 ） </t>
    <rPh sb="2" eb="4">
      <t>レイワ</t>
    </rPh>
    <rPh sb="6" eb="7">
      <t>ネン</t>
    </rPh>
    <rPh sb="10" eb="11">
      <t>ツキ</t>
    </rPh>
    <rPh sb="14" eb="15">
      <t>ヒ</t>
    </rPh>
    <phoneticPr fontId="1"/>
  </si>
  <si>
    <t>（令和6年4月1日）</t>
    <rPh sb="1" eb="2">
      <t>レイ</t>
    </rPh>
    <rPh sb="2" eb="3">
      <t>ワ</t>
    </rPh>
    <rPh sb="4" eb="5">
      <t>ネン</t>
    </rPh>
    <rPh sb="5" eb="6">
      <t>ヘイネン</t>
    </rPh>
    <rPh sb="6" eb="7">
      <t>ツキ</t>
    </rPh>
    <rPh sb="8" eb="9">
      <t>ヒ</t>
    </rPh>
    <phoneticPr fontId="1"/>
  </si>
  <si>
    <t>（令和5年度中）</t>
    <rPh sb="1" eb="3">
      <t>レイワ</t>
    </rPh>
    <rPh sb="4" eb="6">
      <t>ネンド</t>
    </rPh>
    <rPh sb="6" eb="7">
      <t>チュウ</t>
    </rPh>
    <phoneticPr fontId="1"/>
  </si>
  <si>
    <t>令和5年度職員教養実施状況</t>
    <rPh sb="0" eb="1">
      <t>レイ</t>
    </rPh>
    <rPh sb="1" eb="2">
      <t>ワ</t>
    </rPh>
    <rPh sb="3" eb="5">
      <t>ネンド</t>
    </rPh>
    <rPh sb="5" eb="7">
      <t>ショクイン</t>
    </rPh>
    <rPh sb="7" eb="9">
      <t>キョウヨウ</t>
    </rPh>
    <rPh sb="9" eb="11">
      <t>ジッシ</t>
    </rPh>
    <rPh sb="11" eb="13">
      <t>ジョウキョウ</t>
    </rPh>
    <phoneticPr fontId="1"/>
  </si>
  <si>
    <t>LDG-FE7JGAA</t>
    <phoneticPr fontId="1"/>
  </si>
  <si>
    <t>小型はしご車</t>
    <rPh sb="0" eb="2">
      <t>コガタ</t>
    </rPh>
    <rPh sb="5" eb="6">
      <t>シャ</t>
    </rPh>
    <phoneticPr fontId="1"/>
  </si>
  <si>
    <t>大型はしご車</t>
    <rPh sb="0" eb="2">
      <t>オオガタ</t>
    </rPh>
    <rPh sb="5" eb="6">
      <t>シャ</t>
    </rPh>
    <phoneticPr fontId="1"/>
  </si>
  <si>
    <t>予防科</t>
    <rPh sb="0" eb="2">
      <t>ヨボウ</t>
    </rPh>
    <rPh sb="2" eb="3">
      <t>カ</t>
    </rPh>
    <phoneticPr fontId="1"/>
  </si>
  <si>
    <t>消防士長</t>
    <rPh sb="0" eb="3">
      <t>ショウボウシ</t>
    </rPh>
    <rPh sb="3" eb="4">
      <t>オサ</t>
    </rPh>
    <phoneticPr fontId="1"/>
  </si>
  <si>
    <t>消防司令補、消防士長、消防士</t>
    <rPh sb="0" eb="5">
      <t>ショウボウシレイホ</t>
    </rPh>
    <rPh sb="6" eb="8">
      <t>ショウボウ</t>
    </rPh>
    <rPh sb="8" eb="10">
      <t>シチョウ</t>
    </rPh>
    <rPh sb="11" eb="14">
      <t>ショウボウシ</t>
    </rPh>
    <phoneticPr fontId="1"/>
  </si>
  <si>
    <t>消防司令補</t>
    <rPh sb="0" eb="2">
      <t>ショウボウ</t>
    </rPh>
    <rPh sb="2" eb="5">
      <t>シレイホ</t>
    </rPh>
    <phoneticPr fontId="1"/>
  </si>
  <si>
    <t>採用後３年目研修</t>
    <rPh sb="0" eb="3">
      <t>サイヨウゴ</t>
    </rPh>
    <rPh sb="4" eb="6">
      <t>ネンメ</t>
    </rPh>
    <rPh sb="6" eb="8">
      <t>ケンシュウ</t>
    </rPh>
    <phoneticPr fontId="1"/>
  </si>
  <si>
    <t>消防司令補</t>
    <rPh sb="0" eb="4">
      <t>ショウボウシレイ</t>
    </rPh>
    <rPh sb="4" eb="5">
      <t>ホ</t>
    </rPh>
    <phoneticPr fontId="1"/>
  </si>
  <si>
    <t>大阪市消防局　火災調査指導者養成研修</t>
    <rPh sb="0" eb="3">
      <t>オオサカシ</t>
    </rPh>
    <rPh sb="3" eb="6">
      <t>ショウボウキョク</t>
    </rPh>
    <rPh sb="7" eb="11">
      <t>カサイチョウサ</t>
    </rPh>
    <rPh sb="11" eb="14">
      <t>シドウシャ</t>
    </rPh>
    <rPh sb="14" eb="16">
      <t>ヨウセイ</t>
    </rPh>
    <rPh sb="16" eb="18">
      <t>ケンシュウ</t>
    </rPh>
    <phoneticPr fontId="1"/>
  </si>
  <si>
    <t>大阪市消防局　火災調査研修</t>
    <rPh sb="0" eb="3">
      <t>オオサカシ</t>
    </rPh>
    <rPh sb="3" eb="6">
      <t>ショウボウキョク</t>
    </rPh>
    <rPh sb="7" eb="11">
      <t>カサイチョウサ</t>
    </rPh>
    <rPh sb="11" eb="13">
      <t>ケンシュウ</t>
    </rPh>
    <phoneticPr fontId="1"/>
  </si>
  <si>
    <t>大阪市消防局　違反処理指導者研修</t>
    <rPh sb="0" eb="3">
      <t>オオサカシ</t>
    </rPh>
    <rPh sb="3" eb="6">
      <t>ショウボウキョク</t>
    </rPh>
    <rPh sb="7" eb="11">
      <t>イハンショリ</t>
    </rPh>
    <rPh sb="11" eb="14">
      <t>シドウシャ</t>
    </rPh>
    <rPh sb="14" eb="16">
      <t>ケンシュウ</t>
    </rPh>
    <phoneticPr fontId="1"/>
  </si>
  <si>
    <t>大阪市消防局　建築設備審査研修</t>
    <rPh sb="0" eb="3">
      <t>オオサカシ</t>
    </rPh>
    <rPh sb="3" eb="6">
      <t>ショウボウキョク</t>
    </rPh>
    <rPh sb="7" eb="11">
      <t>ケンチクセツビ</t>
    </rPh>
    <rPh sb="11" eb="13">
      <t>シンサ</t>
    </rPh>
    <rPh sb="13" eb="15">
      <t>ケンシュウ</t>
    </rPh>
    <phoneticPr fontId="1"/>
  </si>
  <si>
    <t>大阪市消防局　危険物審査研修</t>
    <rPh sb="0" eb="3">
      <t>オオサカシ</t>
    </rPh>
    <rPh sb="3" eb="6">
      <t>ショウボウキョク</t>
    </rPh>
    <rPh sb="7" eb="10">
      <t>キケンブツ</t>
    </rPh>
    <rPh sb="10" eb="12">
      <t>シンサ</t>
    </rPh>
    <rPh sb="12" eb="14">
      <t>ケンシュウ</t>
    </rPh>
    <phoneticPr fontId="1"/>
  </si>
  <si>
    <t>堺市消防局　指揮研修</t>
    <rPh sb="0" eb="2">
      <t>サカイシ</t>
    </rPh>
    <rPh sb="2" eb="5">
      <t>ショウボウキョク</t>
    </rPh>
    <rPh sb="6" eb="8">
      <t>シキ</t>
    </rPh>
    <rPh sb="8" eb="10">
      <t>ケンシュウ</t>
    </rPh>
    <phoneticPr fontId="1"/>
  </si>
  <si>
    <t>消防司令</t>
    <rPh sb="0" eb="4">
      <t>ショウボウシレイ</t>
    </rPh>
    <phoneticPr fontId="45"/>
  </si>
  <si>
    <t>消防職員安全衛生管理研修会</t>
    <rPh sb="0" eb="4">
      <t>ショウボウショクイン</t>
    </rPh>
    <rPh sb="4" eb="8">
      <t>アンゼンエイセイ</t>
    </rPh>
    <rPh sb="8" eb="10">
      <t>カンリ</t>
    </rPh>
    <rPh sb="10" eb="13">
      <t>ケンシュウカイ</t>
    </rPh>
    <phoneticPr fontId="1"/>
  </si>
  <si>
    <t>消防監、消防司令長、消防司令</t>
    <rPh sb="0" eb="2">
      <t>ショウボウ</t>
    </rPh>
    <rPh sb="2" eb="3">
      <t>カン</t>
    </rPh>
    <rPh sb="4" eb="9">
      <t>ショウボウシレイチョウ</t>
    </rPh>
    <rPh sb="10" eb="14">
      <t>ショウボウシレイ</t>
    </rPh>
    <phoneticPr fontId="1"/>
  </si>
  <si>
    <t>上記以外の講習、研修等</t>
    <rPh sb="0" eb="2">
      <t>ジョウキ</t>
    </rPh>
    <rPh sb="2" eb="4">
      <t>イガイ</t>
    </rPh>
    <rPh sb="5" eb="7">
      <t>コウシュウ</t>
    </rPh>
    <rPh sb="8" eb="10">
      <t>ケンシュウ</t>
    </rPh>
    <rPh sb="10" eb="11">
      <t>トウ</t>
    </rPh>
    <phoneticPr fontId="1"/>
  </si>
  <si>
    <t>全職員</t>
    <rPh sb="0" eb="3">
      <t>ゼンショクイン</t>
    </rPh>
    <phoneticPr fontId="1"/>
  </si>
  <si>
    <t>令和５年度</t>
    <rPh sb="0" eb="2">
      <t>レイワ</t>
    </rPh>
    <rPh sb="3" eb="5">
      <t>ネンド</t>
    </rPh>
    <phoneticPr fontId="1"/>
  </si>
  <si>
    <t>令和４年度</t>
    <phoneticPr fontId="1"/>
  </si>
  <si>
    <t>陽圧式化学防護服１着
高規格救急車１台
小型動力ポンプ１台
熱画像直視装置
自動心肺蘇生器</t>
    <rPh sb="3" eb="4">
      <t>カ</t>
    </rPh>
    <rPh sb="38" eb="40">
      <t>ジドウ</t>
    </rPh>
    <rPh sb="40" eb="42">
      <t>シンパイ</t>
    </rPh>
    <rPh sb="42" eb="45">
      <t>ソセイキ</t>
    </rPh>
    <phoneticPr fontId="1"/>
  </si>
  <si>
    <t>高機能消防指令センターシステム
署活動車１台
支援車１台
救助資機材リフトバック一式
自動心肺蘇生器クローバー3000
消防団用救命ボート一式</t>
    <rPh sb="16" eb="17">
      <t>ショ</t>
    </rPh>
    <rPh sb="17" eb="19">
      <t>カツドウ</t>
    </rPh>
    <rPh sb="19" eb="20">
      <t>クルマ</t>
    </rPh>
    <rPh sb="21" eb="22">
      <t>ダイ</t>
    </rPh>
    <rPh sb="23" eb="25">
      <t>シエン</t>
    </rPh>
    <rPh sb="25" eb="26">
      <t>シャ</t>
    </rPh>
    <rPh sb="27" eb="28">
      <t>ダイ</t>
    </rPh>
    <rPh sb="29" eb="31">
      <t>キュウジョ</t>
    </rPh>
    <rPh sb="31" eb="34">
      <t>シキザイ</t>
    </rPh>
    <rPh sb="40" eb="42">
      <t>イッシキ</t>
    </rPh>
    <rPh sb="43" eb="45">
      <t>ジドウ</t>
    </rPh>
    <rPh sb="45" eb="47">
      <t>シンパイ</t>
    </rPh>
    <rPh sb="47" eb="49">
      <t>ソセイ</t>
    </rPh>
    <rPh sb="49" eb="50">
      <t>キ</t>
    </rPh>
    <rPh sb="60" eb="63">
      <t>ショウボウダン</t>
    </rPh>
    <rPh sb="63" eb="64">
      <t>ヨウ</t>
    </rPh>
    <rPh sb="64" eb="66">
      <t>キュウメイ</t>
    </rPh>
    <rPh sb="69" eb="71">
      <t>イッシキ</t>
    </rPh>
    <phoneticPr fontId="1"/>
  </si>
  <si>
    <t>高規格救急車１台
水槽付き消防ポンプ自動車１台
陽圧式化学防護服１着
小型動力ポンプ１台
熱画像直視装置
搬送用アイソレーター</t>
    <rPh sb="0" eb="3">
      <t>コウキカク</t>
    </rPh>
    <rPh sb="3" eb="6">
      <t>キュウキュウシャ</t>
    </rPh>
    <rPh sb="7" eb="8">
      <t>ダイ</t>
    </rPh>
    <rPh sb="9" eb="11">
      <t>スイソウ</t>
    </rPh>
    <rPh sb="11" eb="12">
      <t>ツ</t>
    </rPh>
    <rPh sb="13" eb="15">
      <t>ショウボウ</t>
    </rPh>
    <rPh sb="18" eb="21">
      <t>ジドウシャ</t>
    </rPh>
    <rPh sb="22" eb="23">
      <t>ダイ</t>
    </rPh>
    <rPh sb="24" eb="26">
      <t>ヨウアツ</t>
    </rPh>
    <rPh sb="26" eb="27">
      <t>シキ</t>
    </rPh>
    <rPh sb="27" eb="29">
      <t>カガク</t>
    </rPh>
    <rPh sb="29" eb="32">
      <t>ボウゴフク</t>
    </rPh>
    <rPh sb="33" eb="34">
      <t>チャク</t>
    </rPh>
    <rPh sb="35" eb="37">
      <t>コガタ</t>
    </rPh>
    <rPh sb="37" eb="39">
      <t>ドウリョク</t>
    </rPh>
    <rPh sb="43" eb="44">
      <t>ダイ</t>
    </rPh>
    <rPh sb="45" eb="46">
      <t>ネツ</t>
    </rPh>
    <rPh sb="46" eb="48">
      <t>ガゾウ</t>
    </rPh>
    <rPh sb="48" eb="50">
      <t>チョクシ</t>
    </rPh>
    <rPh sb="50" eb="52">
      <t>ソウチ</t>
    </rPh>
    <rPh sb="53" eb="56">
      <t>ハンソウヨウ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</si>
</sst>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2" formatCode="#,##0_);[Red]\(#,##0\)"/>
    <numFmt numFmtId="183" formatCode="#,##0;&quot;△ &quot;#,##0&quot; &quot;"/>
    <numFmt numFmtId="184" formatCode="[=0]#;#,##0_ "/>
    <numFmt numFmtId="185" formatCode="[=0]#;&quot;(&quot;0&quot;)&quot;"/>
  </numFmts>
  <fonts count="5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12"/>
      <color rgb="FF000000"/>
      <name val="Arial"/>
      <family val="2"/>
    </font>
    <font>
      <u/>
      <sz val="11"/>
      <color theme="10"/>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9"/>
      <name val="ＭＳ Ｐゴシック"/>
      <family val="3"/>
      <charset val="128"/>
      <scheme val="minor"/>
    </font>
    <font>
      <sz val="7"/>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medium">
        <color indexed="64"/>
      </bottom>
      <diagonal/>
    </border>
    <border>
      <left/>
      <right style="dotted">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left/>
      <right style="medium">
        <color indexed="64"/>
      </right>
      <top style="thin">
        <color indexed="64"/>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s>
  <cellStyleXfs count="4">
    <xf numFmtId="0" fontId="0" fillId="0" borderId="0">
      <alignment vertical="center"/>
    </xf>
    <xf numFmtId="0" fontId="11" fillId="0" borderId="0"/>
    <xf numFmtId="0" fontId="3" fillId="0" borderId="0">
      <alignment vertical="center"/>
    </xf>
    <xf numFmtId="0" fontId="44" fillId="0" borderId="0" applyNumberFormat="0" applyFill="0" applyBorder="0" applyAlignment="0" applyProtection="0">
      <alignment vertical="center"/>
    </xf>
  </cellStyleXfs>
  <cellXfs count="960">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lignment vertical="center"/>
    </xf>
    <xf numFmtId="0" fontId="0" fillId="0" borderId="0" xfId="0" applyAlignment="1">
      <alignment vertical="center" wrapText="1"/>
    </xf>
    <xf numFmtId="0" fontId="14" fillId="0" borderId="0" xfId="0" applyFont="1" applyAlignment="1">
      <alignment vertical="center"/>
    </xf>
    <xf numFmtId="0" fontId="0" fillId="0" borderId="0" xfId="0" applyAlignment="1">
      <alignment vertical="center" wrapText="1"/>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5" fillId="0" borderId="6" xfId="0" applyFont="1" applyBorder="1" applyAlignment="1">
      <alignment horizontal="right" vertical="center" wrapText="1"/>
    </xf>
    <xf numFmtId="0" fontId="0" fillId="2"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2" fillId="0" borderId="0" xfId="0" applyFont="1">
      <alignment vertical="center"/>
    </xf>
    <xf numFmtId="0" fontId="16" fillId="0" borderId="0" xfId="0" applyFont="1">
      <alignment vertical="center"/>
    </xf>
    <xf numFmtId="0" fontId="0" fillId="0" borderId="0" xfId="0">
      <alignment vertical="center"/>
    </xf>
    <xf numFmtId="0" fontId="0" fillId="0" borderId="0" xfId="0">
      <alignment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wrapText="1"/>
    </xf>
    <xf numFmtId="0" fontId="14" fillId="0" borderId="0" xfId="0" applyFont="1">
      <alignment vertical="center"/>
    </xf>
    <xf numFmtId="0" fontId="0" fillId="0" borderId="65" xfId="0" applyBorder="1">
      <alignment vertical="center"/>
    </xf>
    <xf numFmtId="0" fontId="0" fillId="0" borderId="0" xfId="0" applyAlignment="1">
      <alignment vertical="top" wrapText="1"/>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right" vertical="center"/>
    </xf>
    <xf numFmtId="0" fontId="25" fillId="0" borderId="0" xfId="0" applyFont="1" applyAlignment="1">
      <alignment horizontal="justify" vertical="center"/>
    </xf>
    <xf numFmtId="0" fontId="26" fillId="0" borderId="0" xfId="0" applyFont="1" applyAlignment="1">
      <alignment horizontal="justify" vertical="center"/>
    </xf>
    <xf numFmtId="0" fontId="26" fillId="0" borderId="0" xfId="0" applyFont="1" applyAlignment="1">
      <alignment vertical="center"/>
    </xf>
    <xf numFmtId="0" fontId="27" fillId="0" borderId="1" xfId="0" applyFont="1" applyBorder="1" applyAlignment="1">
      <alignment horizontal="center" vertical="top" wrapText="1"/>
    </xf>
    <xf numFmtId="0" fontId="27" fillId="0" borderId="66" xfId="0" applyFont="1" applyBorder="1" applyAlignment="1">
      <alignment horizontal="distributed" vertical="center" wrapText="1" indent="1"/>
    </xf>
    <xf numFmtId="0" fontId="27" fillId="0" borderId="67" xfId="0" applyFont="1" applyBorder="1" applyAlignment="1">
      <alignment horizontal="distributed" vertical="center" wrapText="1" indent="1"/>
    </xf>
    <xf numFmtId="0" fontId="27" fillId="0" borderId="68" xfId="0" applyFont="1" applyBorder="1" applyAlignment="1">
      <alignment horizontal="distributed" vertical="center" wrapText="1" indent="1"/>
    </xf>
    <xf numFmtId="0" fontId="28" fillId="0" borderId="69" xfId="0" applyFont="1" applyFill="1" applyBorder="1" applyAlignment="1">
      <alignment horizontal="center" vertical="top" wrapText="1"/>
    </xf>
    <xf numFmtId="0" fontId="29" fillId="0" borderId="0" xfId="0" applyFont="1">
      <alignment vertical="center"/>
    </xf>
    <xf numFmtId="0" fontId="0" fillId="0" borderId="70" xfId="0" applyBorder="1">
      <alignment vertical="center"/>
    </xf>
    <xf numFmtId="0" fontId="0" fillId="0" borderId="0" xfId="0" applyBorder="1">
      <alignment vertical="center"/>
    </xf>
    <xf numFmtId="0" fontId="30" fillId="0" borderId="0" xfId="0" applyFont="1" applyAlignment="1">
      <alignment horizontal="distributed" vertical="center"/>
    </xf>
    <xf numFmtId="0" fontId="29" fillId="0" borderId="20" xfId="0" applyFont="1" applyBorder="1">
      <alignment vertical="center"/>
    </xf>
    <xf numFmtId="0" fontId="0" fillId="0" borderId="71" xfId="0" applyBorder="1">
      <alignment vertical="center"/>
    </xf>
    <xf numFmtId="0" fontId="0" fillId="0" borderId="72" xfId="0" applyBorder="1">
      <alignment vertical="center"/>
    </xf>
    <xf numFmtId="0" fontId="30" fillId="0" borderId="0" xfId="0" applyFont="1">
      <alignment vertical="center"/>
    </xf>
    <xf numFmtId="0" fontId="29" fillId="0" borderId="70" xfId="0" applyFont="1" applyBorder="1">
      <alignment vertical="center"/>
    </xf>
    <xf numFmtId="0" fontId="29" fillId="0" borderId="72" xfId="0" applyFont="1" applyBorder="1">
      <alignment vertical="center"/>
    </xf>
    <xf numFmtId="0" fontId="29" fillId="0" borderId="0" xfId="0" applyFont="1" applyBorder="1">
      <alignment vertical="center"/>
    </xf>
    <xf numFmtId="0" fontId="0" fillId="0" borderId="0" xfId="0" applyAlignment="1">
      <alignment vertical="center"/>
    </xf>
    <xf numFmtId="0" fontId="17" fillId="0" borderId="0" xfId="0" applyFont="1" applyAlignment="1">
      <alignment horizontal="center" vertical="top" wrapText="1"/>
    </xf>
    <xf numFmtId="0" fontId="18" fillId="0" borderId="0" xfId="0" applyFont="1" applyAlignment="1">
      <alignment vertical="top"/>
    </xf>
    <xf numFmtId="0" fontId="3" fillId="0" borderId="0" xfId="2">
      <alignment vertical="center"/>
    </xf>
    <xf numFmtId="0" fontId="3" fillId="2" borderId="0" xfId="2" applyFill="1">
      <alignment vertical="center"/>
    </xf>
    <xf numFmtId="0" fontId="4" fillId="2" borderId="0" xfId="2" applyFont="1" applyFill="1" applyAlignment="1">
      <alignment horizontal="justify" vertical="center"/>
    </xf>
    <xf numFmtId="0" fontId="5" fillId="2" borderId="0" xfId="2" applyFont="1" applyFill="1" applyAlignment="1">
      <alignment horizontal="justify" vertical="center"/>
    </xf>
    <xf numFmtId="0" fontId="6" fillId="2" borderId="73" xfId="2" applyFont="1" applyFill="1" applyBorder="1" applyAlignment="1">
      <alignment horizontal="justify" vertical="top" wrapText="1"/>
    </xf>
    <xf numFmtId="0" fontId="7" fillId="2" borderId="1" xfId="2" applyFont="1" applyFill="1" applyBorder="1" applyAlignment="1">
      <alignment horizontal="distributed" vertical="center" wrapText="1" indent="3"/>
    </xf>
    <xf numFmtId="0" fontId="6" fillId="2" borderId="74" xfId="2" applyFont="1" applyFill="1" applyBorder="1" applyAlignment="1">
      <alignment horizontal="justify" vertical="top" wrapText="1"/>
    </xf>
    <xf numFmtId="0" fontId="8" fillId="2" borderId="0" xfId="2" applyFont="1" applyFill="1" applyAlignment="1">
      <alignment horizontal="justify" vertical="center"/>
    </xf>
    <xf numFmtId="0" fontId="28" fillId="0" borderId="67" xfId="0" applyFont="1" applyBorder="1" applyAlignment="1">
      <alignment horizontal="distributed" vertical="center" wrapText="1" indent="1"/>
    </xf>
    <xf numFmtId="0" fontId="28" fillId="0" borderId="75" xfId="0" applyFont="1" applyBorder="1" applyAlignment="1" applyProtection="1">
      <alignment horizontal="distributed" vertical="center" wrapText="1" indent="1"/>
      <protection locked="0"/>
    </xf>
    <xf numFmtId="0" fontId="12" fillId="0" borderId="0" xfId="0" applyFont="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1"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27" fillId="2" borderId="68" xfId="0" applyFont="1" applyFill="1" applyBorder="1" applyAlignment="1">
      <alignment horizontal="center" wrapText="1"/>
    </xf>
    <xf numFmtId="0" fontId="27" fillId="2" borderId="79" xfId="0" applyFont="1" applyFill="1" applyBorder="1" applyAlignment="1">
      <alignment horizontal="distributed" wrapText="1" indent="1"/>
    </xf>
    <xf numFmtId="0" fontId="0" fillId="2" borderId="0" xfId="0" applyFill="1" applyAlignment="1">
      <alignment vertical="center" wrapText="1"/>
    </xf>
    <xf numFmtId="0" fontId="14" fillId="2" borderId="0" xfId="0" applyFont="1" applyFill="1" applyAlignment="1">
      <alignment vertical="center"/>
    </xf>
    <xf numFmtId="0" fontId="0"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14" fillId="0" borderId="0" xfId="0" applyFont="1" applyAlignment="1">
      <alignment vertical="center"/>
    </xf>
    <xf numFmtId="0" fontId="0" fillId="0" borderId="65" xfId="0" applyBorder="1">
      <alignment vertical="center"/>
    </xf>
    <xf numFmtId="0" fontId="28" fillId="0" borderId="75" xfId="0" applyFont="1" applyBorder="1" applyAlignment="1">
      <alignment horizontal="distributed" vertical="center" wrapText="1" indent="1"/>
    </xf>
    <xf numFmtId="0" fontId="28" fillId="0" borderId="0"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0" xfId="0" applyFont="1" applyBorder="1" applyAlignment="1" applyProtection="1">
      <alignment horizontal="center" vertical="center" wrapText="1"/>
      <protection locked="0"/>
    </xf>
    <xf numFmtId="181" fontId="27" fillId="0" borderId="75" xfId="0" applyNumberFormat="1" applyFont="1" applyBorder="1" applyAlignment="1">
      <alignment horizontal="right" vertical="center" wrapText="1" indent="1"/>
    </xf>
    <xf numFmtId="181" fontId="27" fillId="0" borderId="67" xfId="0" applyNumberFormat="1" applyFont="1" applyBorder="1" applyAlignment="1">
      <alignment horizontal="right" vertical="center" wrapText="1" indent="1"/>
    </xf>
    <xf numFmtId="181" fontId="27" fillId="0" borderId="75" xfId="0" applyNumberFormat="1" applyFont="1" applyBorder="1" applyAlignment="1" applyProtection="1">
      <alignment horizontal="right" vertical="center" wrapText="1" indent="1"/>
      <protection locked="0"/>
    </xf>
    <xf numFmtId="0" fontId="0" fillId="0" borderId="70" xfId="0" applyBorder="1">
      <alignment vertical="center"/>
    </xf>
    <xf numFmtId="0" fontId="0" fillId="0" borderId="65" xfId="0" applyBorder="1">
      <alignment vertical="center"/>
    </xf>
    <xf numFmtId="0" fontId="30"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3" fillId="0" borderId="11" xfId="0" applyFont="1" applyBorder="1" applyAlignment="1">
      <alignment horizontal="right" vertical="center"/>
    </xf>
    <xf numFmtId="0" fontId="33" fillId="0" borderId="75" xfId="0" applyNumberFormat="1" applyFont="1" applyBorder="1" applyAlignment="1" applyProtection="1">
      <alignment horizontal="center" vertical="center"/>
      <protection locked="0"/>
    </xf>
    <xf numFmtId="180" fontId="33" fillId="0" borderId="76" xfId="0" applyNumberFormat="1" applyFont="1" applyBorder="1" applyAlignment="1">
      <alignment horizontal="left" vertical="center"/>
    </xf>
    <xf numFmtId="177" fontId="33" fillId="0" borderId="2" xfId="0" applyNumberFormat="1" applyFont="1" applyBorder="1" applyAlignment="1" applyProtection="1">
      <alignment horizontal="right" vertical="center"/>
      <protection locked="0"/>
    </xf>
    <xf numFmtId="181" fontId="33" fillId="0" borderId="2" xfId="0" applyNumberFormat="1" applyFont="1" applyBorder="1" applyProtection="1">
      <alignment vertical="center"/>
      <protection locked="0"/>
    </xf>
    <xf numFmtId="179" fontId="33" fillId="0" borderId="15" xfId="0" applyNumberFormat="1" applyFont="1" applyBorder="1" applyAlignment="1" applyProtection="1">
      <alignment horizontal="distributed" vertical="center" indent="1"/>
      <protection locked="0"/>
    </xf>
    <xf numFmtId="0" fontId="33" fillId="0" borderId="75" xfId="0" applyFont="1" applyFill="1" applyBorder="1" applyAlignment="1">
      <alignment horizontal="right" vertical="center"/>
    </xf>
    <xf numFmtId="0" fontId="33" fillId="0" borderId="75" xfId="0" applyFont="1" applyFill="1" applyBorder="1" applyAlignment="1" applyProtection="1">
      <alignment horizontal="center" vertical="center"/>
      <protection locked="0"/>
    </xf>
    <xf numFmtId="0" fontId="33" fillId="0" borderId="75" xfId="0" applyFont="1" applyFill="1" applyBorder="1" applyAlignment="1" applyProtection="1">
      <alignment horizontal="right" vertical="center"/>
      <protection locked="0"/>
    </xf>
    <xf numFmtId="0" fontId="33" fillId="0" borderId="76" xfId="0" applyFont="1" applyFill="1" applyBorder="1" applyAlignment="1">
      <alignment horizontal="right" vertical="center"/>
    </xf>
    <xf numFmtId="0" fontId="33" fillId="0" borderId="2" xfId="0" applyFont="1" applyFill="1" applyBorder="1" applyAlignment="1" applyProtection="1">
      <alignment horizontal="distributed" vertical="center" indent="1"/>
      <protection locked="0"/>
    </xf>
    <xf numFmtId="177" fontId="34"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0" fontId="0" fillId="0" borderId="0" xfId="0" applyAlignment="1">
      <alignment vertical="center" wrapText="1"/>
    </xf>
    <xf numFmtId="0" fontId="33" fillId="0" borderId="2" xfId="0" applyFont="1" applyBorder="1" applyAlignment="1" applyProtection="1">
      <alignment horizontal="distributed" vertical="center" shrinkToFit="1"/>
      <protection locked="0"/>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0" fontId="32" fillId="0" borderId="0" xfId="0" applyFont="1" applyAlignment="1">
      <alignment vertical="center" wrapText="1"/>
    </xf>
    <xf numFmtId="0" fontId="32" fillId="0" borderId="0" xfId="0" applyFont="1" applyAlignment="1">
      <alignment vertical="top" wrapText="1"/>
    </xf>
    <xf numFmtId="0" fontId="35" fillId="0" borderId="0" xfId="0" applyFont="1" applyAlignment="1">
      <alignment vertical="top" wrapText="1"/>
    </xf>
    <xf numFmtId="0" fontId="32" fillId="0" borderId="0" xfId="0" applyFont="1" applyAlignment="1">
      <alignment horizontal="center" vertical="center" wrapText="1"/>
    </xf>
    <xf numFmtId="0" fontId="35" fillId="0" borderId="0" xfId="0" applyFont="1" applyAlignment="1">
      <alignment horizontal="justify" vertical="center"/>
    </xf>
    <xf numFmtId="0" fontId="35" fillId="0" borderId="0" xfId="0" applyFont="1" applyAlignment="1">
      <alignment vertical="center" wrapText="1"/>
    </xf>
    <xf numFmtId="0" fontId="0" fillId="0" borderId="0" xfId="0"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5" fillId="0" borderId="0" xfId="0" applyFont="1" applyAlignment="1">
      <alignment horizontal="justify" vertical="center" wrapText="1"/>
    </xf>
    <xf numFmtId="0" fontId="35"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xf>
    <xf numFmtId="183" fontId="0" fillId="2" borderId="80" xfId="0" applyNumberFormat="1" applyFill="1" applyBorder="1" applyAlignment="1" applyProtection="1">
      <alignment vertical="center"/>
    </xf>
    <xf numFmtId="177" fontId="0" fillId="2" borderId="65" xfId="0" applyNumberFormat="1" applyFill="1" applyBorder="1" applyProtection="1">
      <alignment vertical="center"/>
    </xf>
    <xf numFmtId="178" fontId="0" fillId="2" borderId="19" xfId="0" applyNumberFormat="1" applyFill="1" applyBorder="1" applyAlignment="1" applyProtection="1">
      <alignment horizontal="center" vertical="center"/>
    </xf>
    <xf numFmtId="178" fontId="0" fillId="2" borderId="71" xfId="0" applyNumberFormat="1" applyFill="1" applyBorder="1" applyAlignment="1" applyProtection="1">
      <alignment horizontal="center" vertical="center"/>
    </xf>
    <xf numFmtId="178" fontId="0" fillId="2" borderId="65" xfId="0" applyNumberFormat="1" applyFill="1" applyBorder="1" applyAlignment="1" applyProtection="1">
      <alignment horizontal="center" vertical="center"/>
    </xf>
    <xf numFmtId="177" fontId="0" fillId="2" borderId="46" xfId="0" applyNumberFormat="1" applyFill="1" applyBorder="1" applyProtection="1">
      <alignment vertical="center"/>
    </xf>
    <xf numFmtId="177" fontId="0" fillId="2" borderId="76" xfId="0" applyNumberFormat="1" applyFill="1" applyBorder="1" applyProtection="1">
      <alignment vertical="center"/>
    </xf>
    <xf numFmtId="177" fontId="0" fillId="2" borderId="12" xfId="0" applyNumberFormat="1" applyFill="1" applyBorder="1" applyProtection="1">
      <alignment vertical="center"/>
    </xf>
    <xf numFmtId="177" fontId="0" fillId="2" borderId="17" xfId="0" applyNumberFormat="1" applyFill="1" applyBorder="1" applyProtection="1">
      <alignment vertical="center"/>
    </xf>
    <xf numFmtId="38" fontId="0" fillId="2" borderId="10" xfId="0" applyNumberFormat="1" applyFill="1" applyBorder="1" applyAlignment="1" applyProtection="1">
      <alignment horizontal="right" vertical="center"/>
    </xf>
    <xf numFmtId="38" fontId="0" fillId="2" borderId="29" xfId="0" applyNumberFormat="1" applyFill="1" applyBorder="1" applyProtection="1">
      <alignment vertical="center"/>
    </xf>
    <xf numFmtId="38" fontId="0" fillId="2" borderId="11" xfId="0" applyNumberFormat="1" applyFill="1" applyBorder="1" applyProtection="1">
      <alignment vertical="center"/>
    </xf>
    <xf numFmtId="38" fontId="0" fillId="2" borderId="18" xfId="0" applyNumberFormat="1" applyFill="1" applyBorder="1" applyProtection="1">
      <alignment vertical="center"/>
    </xf>
    <xf numFmtId="38" fontId="0" fillId="2" borderId="101" xfId="0" applyNumberFormat="1" applyFill="1" applyBorder="1" applyProtection="1">
      <alignment vertical="center"/>
    </xf>
    <xf numFmtId="0" fontId="0" fillId="0" borderId="102" xfId="0" applyBorder="1" applyAlignment="1">
      <alignment horizontal="distributed" vertical="center" indent="1"/>
    </xf>
    <xf numFmtId="0" fontId="0" fillId="2"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2"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2"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29" fillId="0" borderId="93" xfId="0" applyFont="1" applyBorder="1">
      <alignment vertical="center"/>
    </xf>
    <xf numFmtId="0" fontId="14" fillId="0" borderId="93" xfId="0" applyFont="1" applyBorder="1" applyAlignment="1">
      <alignment vertical="center"/>
    </xf>
    <xf numFmtId="0" fontId="29" fillId="0" borderId="81" xfId="0" applyFont="1" applyBorder="1">
      <alignment vertical="center"/>
    </xf>
    <xf numFmtId="177" fontId="0" fillId="0" borderId="5" xfId="0" applyNumberFormat="1" applyFill="1" applyBorder="1" applyProtection="1">
      <alignment vertical="center"/>
      <protection locked="0"/>
    </xf>
    <xf numFmtId="0" fontId="0" fillId="0" borderId="0" xfId="0">
      <alignment vertical="center"/>
    </xf>
    <xf numFmtId="0" fontId="17" fillId="0" borderId="3" xfId="0" applyFont="1" applyFill="1" applyBorder="1" applyAlignment="1">
      <alignment vertical="center" shrinkToFit="1"/>
    </xf>
    <xf numFmtId="177" fontId="0" fillId="0" borderId="11" xfId="0" applyNumberFormat="1" applyBorder="1" applyProtection="1">
      <alignment vertical="center"/>
      <protection locked="0"/>
    </xf>
    <xf numFmtId="38" fontId="0" fillId="2" borderId="93" xfId="0" applyNumberFormat="1" applyFill="1" applyBorder="1" applyProtection="1">
      <alignment vertical="center"/>
    </xf>
    <xf numFmtId="178" fontId="0" fillId="2" borderId="11" xfId="0" applyNumberFormat="1" applyFill="1" applyBorder="1" applyAlignment="1" applyProtection="1">
      <alignment horizontal="right" vertical="center"/>
    </xf>
    <xf numFmtId="183" fontId="0" fillId="2" borderId="76" xfId="0" applyNumberFormat="1" applyFill="1" applyBorder="1" applyAlignment="1" applyProtection="1">
      <alignment vertical="center"/>
    </xf>
    <xf numFmtId="184" fontId="0" fillId="0" borderId="116" xfId="0" applyNumberFormat="1" applyFont="1" applyFill="1" applyBorder="1" applyAlignment="1" applyProtection="1">
      <alignment vertical="center" shrinkToFit="1"/>
      <protection locked="0"/>
    </xf>
    <xf numFmtId="181" fontId="0" fillId="0" borderId="14" xfId="0" applyNumberFormat="1" applyFill="1" applyBorder="1" applyAlignment="1">
      <alignment horizontal="right" vertical="center"/>
    </xf>
    <xf numFmtId="177" fontId="0" fillId="0" borderId="128" xfId="0" applyNumberFormat="1" applyFill="1" applyBorder="1" applyAlignment="1">
      <alignment horizontal="right" vertical="center"/>
    </xf>
    <xf numFmtId="0" fontId="36" fillId="0" borderId="0" xfId="0" applyFont="1">
      <alignment vertical="center"/>
    </xf>
    <xf numFmtId="177" fontId="0" fillId="0" borderId="85" xfId="0" applyNumberFormat="1" applyFill="1" applyBorder="1" applyProtection="1">
      <alignment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0" fontId="17" fillId="0" borderId="9" xfId="0" applyFont="1" applyFill="1" applyBorder="1" applyAlignment="1">
      <alignment vertical="center" shrinkToFit="1"/>
    </xf>
    <xf numFmtId="0" fontId="17" fillId="0" borderId="2" xfId="0" applyFont="1" applyFill="1" applyBorder="1" applyAlignment="1">
      <alignment vertical="center" shrinkToFit="1"/>
    </xf>
    <xf numFmtId="0" fontId="17" fillId="0" borderId="90" xfId="0" applyFont="1" applyFill="1" applyBorder="1" applyAlignment="1">
      <alignment vertical="center" shrinkToFit="1"/>
    </xf>
    <xf numFmtId="184" fontId="0" fillId="0" borderId="114" xfId="0" applyNumberFormat="1" applyFont="1" applyFill="1" applyBorder="1" applyAlignment="1" applyProtection="1">
      <alignment vertical="center" shrinkToFit="1"/>
      <protection locked="0"/>
    </xf>
    <xf numFmtId="185" fontId="0" fillId="0" borderId="77" xfId="0" applyNumberFormat="1" applyFont="1" applyFill="1" applyBorder="1" applyAlignment="1" applyProtection="1">
      <alignment vertical="center" shrinkToFit="1"/>
      <protection locked="0"/>
    </xf>
    <xf numFmtId="184" fontId="0" fillId="0" borderId="87" xfId="0" applyNumberFormat="1" applyFont="1" applyFill="1" applyBorder="1" applyAlignment="1" applyProtection="1">
      <alignment vertical="center" shrinkToFit="1"/>
      <protection locked="0"/>
    </xf>
    <xf numFmtId="185" fontId="0" fillId="0" borderId="120" xfId="0" applyNumberFormat="1" applyFont="1" applyFill="1" applyBorder="1" applyAlignment="1" applyProtection="1">
      <alignment vertical="center" shrinkToFit="1"/>
      <protection locked="0"/>
    </xf>
    <xf numFmtId="185" fontId="0" fillId="0" borderId="87" xfId="0" applyNumberFormat="1" applyFont="1" applyFill="1" applyBorder="1" applyAlignment="1" applyProtection="1">
      <alignment vertical="center" shrinkToFit="1"/>
      <protection locked="0"/>
    </xf>
    <xf numFmtId="184" fontId="0" fillId="0" borderId="82" xfId="0" applyNumberFormat="1" applyFont="1" applyFill="1" applyBorder="1" applyAlignment="1" applyProtection="1">
      <alignment vertical="center" shrinkToFit="1"/>
      <protection locked="0"/>
    </xf>
    <xf numFmtId="185" fontId="0" fillId="0" borderId="120" xfId="0" applyNumberFormat="1" applyFont="1" applyFill="1" applyBorder="1" applyAlignment="1" applyProtection="1">
      <alignment horizontal="center" vertical="center" shrinkToFit="1"/>
      <protection locked="0"/>
    </xf>
    <xf numFmtId="185" fontId="0" fillId="0" borderId="76" xfId="0" applyNumberFormat="1" applyFont="1" applyFill="1" applyBorder="1" applyAlignment="1" applyProtection="1">
      <alignment vertical="center" shrinkToFit="1"/>
      <protection locked="0"/>
    </xf>
    <xf numFmtId="184" fontId="0" fillId="0" borderId="75" xfId="0" applyNumberFormat="1" applyFont="1" applyFill="1" applyBorder="1" applyAlignment="1" applyProtection="1">
      <alignment vertical="center" shrinkToFit="1"/>
      <protection locked="0"/>
    </xf>
    <xf numFmtId="185" fontId="0" fillId="0" borderId="98" xfId="0" applyNumberFormat="1" applyFont="1" applyFill="1" applyBorder="1" applyAlignment="1" applyProtection="1">
      <alignment vertical="center" shrinkToFit="1"/>
      <protection locked="0"/>
    </xf>
    <xf numFmtId="185" fontId="0" fillId="0" borderId="75" xfId="0" applyNumberFormat="1" applyFont="1" applyFill="1" applyBorder="1" applyAlignment="1" applyProtection="1">
      <alignment vertical="center" shrinkToFit="1"/>
      <protection locked="0"/>
    </xf>
    <xf numFmtId="184" fontId="0" fillId="0" borderId="11" xfId="0" applyNumberFormat="1" applyFont="1" applyFill="1" applyBorder="1" applyAlignment="1" applyProtection="1">
      <alignment vertical="center" shrinkToFit="1"/>
      <protection locked="0"/>
    </xf>
    <xf numFmtId="185" fontId="0" fillId="0" borderId="98" xfId="0" applyNumberFormat="1" applyFont="1" applyFill="1" applyBorder="1" applyAlignment="1" applyProtection="1">
      <alignment horizontal="center" vertical="center" shrinkToFit="1"/>
      <protection locked="0"/>
    </xf>
    <xf numFmtId="184" fontId="0" fillId="0" borderId="118" xfId="0" applyNumberFormat="1" applyFont="1" applyFill="1" applyBorder="1" applyAlignment="1" applyProtection="1">
      <alignment vertical="center" shrinkToFit="1"/>
      <protection locked="0"/>
    </xf>
    <xf numFmtId="185" fontId="0" fillId="0" borderId="80" xfId="0" applyNumberFormat="1" applyFont="1" applyFill="1" applyBorder="1" applyAlignment="1" applyProtection="1">
      <alignment vertical="center" shrinkToFit="1"/>
      <protection locked="0"/>
    </xf>
    <xf numFmtId="184" fontId="0" fillId="0" borderId="143" xfId="0" applyNumberFormat="1" applyFont="1" applyFill="1" applyBorder="1" applyAlignment="1" applyProtection="1">
      <alignment vertical="center" shrinkToFit="1"/>
      <protection locked="0"/>
    </xf>
    <xf numFmtId="185" fontId="0" fillId="0" borderId="99" xfId="0" applyNumberFormat="1" applyFont="1" applyFill="1" applyBorder="1" applyAlignment="1" applyProtection="1">
      <alignment vertical="center" shrinkToFit="1"/>
      <protection locked="0"/>
    </xf>
    <xf numFmtId="185" fontId="0" fillId="0" borderId="143" xfId="0" applyNumberFormat="1" applyFont="1" applyFill="1" applyBorder="1" applyAlignment="1" applyProtection="1">
      <alignment vertical="center" shrinkToFit="1"/>
      <protection locked="0"/>
    </xf>
    <xf numFmtId="184" fontId="0" fillId="0" borderId="10" xfId="0" applyNumberFormat="1" applyFont="1" applyFill="1" applyBorder="1" applyAlignment="1" applyProtection="1">
      <alignment vertical="center" shrinkToFit="1"/>
      <protection locked="0"/>
    </xf>
    <xf numFmtId="185"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0" xfId="0" applyAlignment="1">
      <alignment vertical="center" wrapText="1"/>
    </xf>
    <xf numFmtId="0" fontId="14" fillId="0" borderId="0" xfId="0" applyFont="1" applyFill="1">
      <alignment vertical="center"/>
    </xf>
    <xf numFmtId="0" fontId="17" fillId="0" borderId="92" xfId="0" applyFont="1" applyFill="1" applyBorder="1" applyAlignment="1">
      <alignment vertical="center" shrinkToFit="1"/>
    </xf>
    <xf numFmtId="0" fontId="0" fillId="0" borderId="0" xfId="0" applyFill="1" applyBorder="1" applyAlignment="1">
      <alignment vertical="center"/>
    </xf>
    <xf numFmtId="184" fontId="0" fillId="0" borderId="119" xfId="0" applyNumberFormat="1" applyFont="1" applyFill="1" applyBorder="1" applyAlignment="1" applyProtection="1">
      <alignment vertical="center" shrinkToFit="1"/>
      <protection locked="0"/>
    </xf>
    <xf numFmtId="182" fontId="0" fillId="0" borderId="114" xfId="0" applyNumberFormat="1" applyFont="1" applyFill="1" applyBorder="1" applyAlignment="1" applyProtection="1">
      <alignment vertical="center" shrinkToFit="1"/>
      <protection locked="0"/>
    </xf>
    <xf numFmtId="182" fontId="0" fillId="0" borderId="57" xfId="0" applyNumberFormat="1" applyFont="1" applyFill="1" applyBorder="1" applyAlignment="1" applyProtection="1">
      <alignment vertical="center" shrinkToFit="1"/>
      <protection locked="0"/>
    </xf>
    <xf numFmtId="182"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4" fontId="0" fillId="0" borderId="121" xfId="0" applyNumberFormat="1" applyFont="1" applyFill="1" applyBorder="1" applyAlignment="1" applyProtection="1">
      <alignment vertical="center" shrinkToFit="1"/>
      <protection locked="0"/>
    </xf>
    <xf numFmtId="182" fontId="0" fillId="0" borderId="116" xfId="0" applyNumberFormat="1" applyFont="1" applyFill="1" applyBorder="1" applyAlignment="1" applyProtection="1">
      <alignment vertical="center" shrinkToFit="1"/>
      <protection locked="0"/>
    </xf>
    <xf numFmtId="182" fontId="0" fillId="0" borderId="59" xfId="0" applyNumberFormat="1" applyFont="1" applyFill="1" applyBorder="1" applyAlignment="1" applyProtection="1">
      <alignment vertical="center" shrinkToFit="1"/>
      <protection locked="0"/>
    </xf>
    <xf numFmtId="182"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4" fontId="0" fillId="0" borderId="122" xfId="0" applyNumberFormat="1" applyFont="1" applyFill="1" applyBorder="1" applyAlignment="1" applyProtection="1">
      <alignment vertical="center" shrinkToFit="1"/>
      <protection locked="0"/>
    </xf>
    <xf numFmtId="182" fontId="0" fillId="0" borderId="118" xfId="0" applyNumberFormat="1" applyFont="1" applyFill="1" applyBorder="1" applyAlignment="1" applyProtection="1">
      <alignment vertical="center" shrinkToFit="1"/>
      <protection locked="0"/>
    </xf>
    <xf numFmtId="182" fontId="0" fillId="0" borderId="123" xfId="0" applyNumberFormat="1" applyFont="1" applyFill="1" applyBorder="1" applyAlignment="1" applyProtection="1">
      <alignment vertical="center" shrinkToFit="1"/>
      <protection locked="0"/>
    </xf>
    <xf numFmtId="182"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182" fontId="0" fillId="0" borderId="1"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2" fontId="0" fillId="0" borderId="29" xfId="0" applyNumberFormat="1" applyFill="1" applyBorder="1" applyAlignment="1">
      <alignment vertical="center" shrinkToFit="1"/>
    </xf>
    <xf numFmtId="176" fontId="0" fillId="0" borderId="47" xfId="0" applyNumberFormat="1" applyFill="1" applyBorder="1" applyAlignment="1">
      <alignment horizontal="center" vertical="center" shrinkToFit="1"/>
    </xf>
    <xf numFmtId="182" fontId="0" fillId="0" borderId="34" xfId="0" applyNumberFormat="1" applyFill="1" applyBorder="1" applyAlignment="1">
      <alignment vertical="center" shrinkToFit="1"/>
    </xf>
    <xf numFmtId="176" fontId="0" fillId="0" borderId="39" xfId="0" applyNumberFormat="1" applyFill="1" applyBorder="1" applyAlignment="1">
      <alignment horizontal="center" vertical="center" shrinkToFit="1"/>
    </xf>
    <xf numFmtId="0" fontId="0" fillId="0" borderId="1" xfId="0" applyFill="1" applyBorder="1" applyAlignment="1">
      <alignment vertical="center"/>
    </xf>
    <xf numFmtId="182"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2" fontId="0" fillId="0" borderId="41"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82" fontId="0" fillId="0" borderId="30"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77" fontId="0" fillId="0" borderId="30" xfId="0" applyNumberFormat="1" applyFill="1" applyBorder="1" applyAlignment="1">
      <alignment horizontal="right" vertical="center" shrinkToFit="1"/>
    </xf>
    <xf numFmtId="182" fontId="0" fillId="0" borderId="45" xfId="0" applyNumberFormat="1" applyFill="1" applyBorder="1" applyAlignment="1">
      <alignment vertical="center" shrinkToFit="1"/>
    </xf>
    <xf numFmtId="176" fontId="0" fillId="0" borderId="44" xfId="0" applyNumberFormat="1" applyFill="1" applyBorder="1" applyAlignment="1">
      <alignment horizontal="center" vertical="center" shrinkToFit="1"/>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0" fontId="14" fillId="0" borderId="0" xfId="0" applyFont="1" applyFill="1">
      <alignment vertical="center"/>
    </xf>
    <xf numFmtId="177" fontId="0" fillId="0" borderId="61" xfId="0" applyNumberFormat="1" applyFill="1" applyBorder="1" applyAlignment="1">
      <alignment vertical="center" shrinkToFit="1"/>
    </xf>
    <xf numFmtId="176" fontId="0" fillId="0" borderId="55"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1" xfId="0" applyNumberFormat="1" applyFill="1" applyBorder="1" applyAlignment="1">
      <alignment horizontal="center" vertical="center" shrinkToFit="1"/>
    </xf>
    <xf numFmtId="177" fontId="0" fillId="0" borderId="49"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56" xfId="0" applyNumberFormat="1" applyFill="1" applyBorder="1" applyAlignment="1">
      <alignment vertical="center" shrinkToFit="1"/>
    </xf>
    <xf numFmtId="176" fontId="0" fillId="0" borderId="57" xfId="0" applyNumberFormat="1" applyFill="1" applyBorder="1" applyAlignment="1">
      <alignment horizontal="center" vertical="center" shrinkToFit="1"/>
    </xf>
    <xf numFmtId="184" fontId="3" fillId="0" borderId="31" xfId="0" applyNumberFormat="1" applyFont="1" applyFill="1" applyBorder="1" applyAlignment="1" applyProtection="1">
      <alignment vertical="center" shrinkToFit="1"/>
      <protection locked="0"/>
    </xf>
    <xf numFmtId="185" fontId="3" fillId="0" borderId="77" xfId="0" applyNumberFormat="1" applyFont="1" applyFill="1" applyBorder="1" applyAlignment="1" applyProtection="1">
      <alignment horizontal="center" vertical="center" shrinkToFit="1"/>
      <protection locked="0"/>
    </xf>
    <xf numFmtId="184" fontId="3" fillId="0" borderId="113" xfId="0" applyNumberFormat="1" applyFont="1" applyFill="1" applyBorder="1" applyAlignment="1" applyProtection="1">
      <alignment vertical="center" shrinkToFit="1"/>
      <protection locked="0"/>
    </xf>
    <xf numFmtId="185" fontId="3" fillId="0" borderId="104" xfId="0" applyNumberFormat="1" applyFont="1" applyFill="1" applyBorder="1" applyAlignment="1" applyProtection="1">
      <alignment horizontal="center" vertical="center" shrinkToFit="1"/>
      <protection locked="0"/>
    </xf>
    <xf numFmtId="184" fontId="3" fillId="0" borderId="114" xfId="0" applyNumberFormat="1" applyFont="1" applyFill="1" applyBorder="1" applyAlignment="1" applyProtection="1">
      <alignment vertical="center" shrinkToFit="1"/>
      <protection locked="0"/>
    </xf>
    <xf numFmtId="177" fontId="3" fillId="0" borderId="113" xfId="0" applyNumberFormat="1" applyFont="1" applyFill="1" applyBorder="1" applyAlignment="1" applyProtection="1">
      <alignment vertical="center" shrinkToFit="1"/>
      <protection locked="0"/>
    </xf>
    <xf numFmtId="176" fontId="3" fillId="0" borderId="36" xfId="0" applyNumberFormat="1" applyFont="1" applyFill="1" applyBorder="1" applyAlignment="1" applyProtection="1">
      <alignment horizontal="center" vertical="center" shrinkToFit="1"/>
      <protection locked="0"/>
    </xf>
    <xf numFmtId="177" fontId="0" fillId="0" borderId="58" xfId="0" applyNumberFormat="1" applyFill="1" applyBorder="1" applyAlignment="1">
      <alignment vertical="center" shrinkToFit="1"/>
    </xf>
    <xf numFmtId="176" fontId="0" fillId="0" borderId="59" xfId="0" applyNumberFormat="1" applyFill="1" applyBorder="1" applyAlignment="1">
      <alignment horizontal="center" vertical="center" shrinkToFit="1"/>
    </xf>
    <xf numFmtId="184" fontId="3" fillId="0" borderId="40" xfId="0" applyNumberFormat="1" applyFont="1" applyFill="1" applyBorder="1" applyAlignment="1" applyProtection="1">
      <alignment vertical="center" shrinkToFit="1"/>
      <protection locked="0"/>
    </xf>
    <xf numFmtId="185" fontId="3" fillId="0" borderId="76" xfId="0" applyNumberFormat="1" applyFont="1" applyFill="1" applyBorder="1" applyAlignment="1" applyProtection="1">
      <alignment horizontal="center" vertical="center" shrinkToFit="1"/>
      <protection locked="0"/>
    </xf>
    <xf numFmtId="184" fontId="3" fillId="0" borderId="115" xfId="0" applyNumberFormat="1" applyFont="1" applyFill="1" applyBorder="1" applyAlignment="1" applyProtection="1">
      <alignment vertical="center" shrinkToFit="1"/>
      <protection locked="0"/>
    </xf>
    <xf numFmtId="185" fontId="3" fillId="0" borderId="105" xfId="0" applyNumberFormat="1" applyFont="1" applyFill="1" applyBorder="1" applyAlignment="1" applyProtection="1">
      <alignment horizontal="center" vertical="center" shrinkToFit="1"/>
      <protection locked="0"/>
    </xf>
    <xf numFmtId="184" fontId="3" fillId="0" borderId="116" xfId="0" applyNumberFormat="1" applyFont="1" applyFill="1" applyBorder="1" applyAlignment="1" applyProtection="1">
      <alignment vertical="center" shrinkToFit="1"/>
      <protection locked="0"/>
    </xf>
    <xf numFmtId="177" fontId="3" fillId="0" borderId="115" xfId="0" applyNumberFormat="1" applyFont="1" applyFill="1" applyBorder="1" applyAlignment="1" applyProtection="1">
      <alignment vertical="center" shrinkToFit="1"/>
      <protection locked="0"/>
    </xf>
    <xf numFmtId="176" fontId="3" fillId="0" borderId="42" xfId="0" applyNumberFormat="1" applyFont="1" applyFill="1" applyBorder="1" applyAlignment="1" applyProtection="1">
      <alignment horizontal="center" vertical="center" shrinkToFit="1"/>
      <protection locked="0"/>
    </xf>
    <xf numFmtId="184" fontId="3" fillId="0" borderId="41" xfId="0" applyNumberFormat="1" applyFont="1" applyFill="1" applyBorder="1" applyAlignment="1" applyProtection="1">
      <alignment vertical="center" shrinkToFit="1"/>
      <protection locked="0"/>
    </xf>
    <xf numFmtId="185" fontId="3" fillId="0" borderId="80" xfId="0" applyNumberFormat="1" applyFont="1" applyFill="1" applyBorder="1" applyAlignment="1" applyProtection="1">
      <alignment horizontal="center" vertical="center" shrinkToFit="1"/>
      <protection locked="0"/>
    </xf>
    <xf numFmtId="184" fontId="3" fillId="0" borderId="117" xfId="0" applyNumberFormat="1" applyFont="1" applyFill="1" applyBorder="1" applyAlignment="1" applyProtection="1">
      <alignment vertical="center" shrinkToFit="1"/>
      <protection locked="0"/>
    </xf>
    <xf numFmtId="185" fontId="3" fillId="0" borderId="109" xfId="0" applyNumberFormat="1" applyFont="1" applyFill="1" applyBorder="1" applyAlignment="1" applyProtection="1">
      <alignment horizontal="center" vertical="center" shrinkToFit="1"/>
      <protection locked="0"/>
    </xf>
    <xf numFmtId="184" fontId="3" fillId="0" borderId="118" xfId="0" applyNumberFormat="1" applyFont="1" applyFill="1" applyBorder="1" applyAlignment="1" applyProtection="1">
      <alignment vertical="center" shrinkToFit="1"/>
      <protection locked="0"/>
    </xf>
    <xf numFmtId="177" fontId="3" fillId="0" borderId="117" xfId="0" applyNumberFormat="1" applyFont="1" applyFill="1" applyBorder="1" applyAlignment="1" applyProtection="1">
      <alignment vertical="center" shrinkToFit="1"/>
      <protection locked="0"/>
    </xf>
    <xf numFmtId="176" fontId="3" fillId="0" borderId="43" xfId="0" applyNumberFormat="1" applyFont="1" applyFill="1" applyBorder="1" applyAlignment="1" applyProtection="1">
      <alignment horizontal="center" vertical="center" shrinkToFit="1"/>
      <protection locked="0"/>
    </xf>
    <xf numFmtId="177" fontId="0" fillId="0" borderId="60" xfId="0" applyNumberFormat="1" applyFill="1" applyBorder="1" applyAlignment="1">
      <alignment vertical="center" shrinkToFit="1"/>
    </xf>
    <xf numFmtId="176" fontId="0" fillId="0" borderId="97" xfId="0" applyNumberFormat="1" applyFill="1" applyBorder="1" applyAlignment="1">
      <alignment horizontal="center" vertical="center" shrinkToFit="1"/>
    </xf>
    <xf numFmtId="177" fontId="0" fillId="0" borderId="34"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30" xfId="0" applyNumberFormat="1" applyFill="1" applyBorder="1" applyAlignment="1">
      <alignment vertical="center" shrinkToFit="1"/>
    </xf>
    <xf numFmtId="177" fontId="0" fillId="0" borderId="50"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2" xfId="0" applyNumberFormat="1" applyFill="1" applyBorder="1" applyAlignment="1">
      <alignment horizontal="center" vertical="center" shrinkToFit="1"/>
    </xf>
    <xf numFmtId="177" fontId="0" fillId="0" borderId="53" xfId="0" applyNumberFormat="1" applyFill="1" applyBorder="1" applyAlignment="1">
      <alignment vertical="center" shrinkToFit="1"/>
    </xf>
    <xf numFmtId="177" fontId="3" fillId="0" borderId="58" xfId="0" applyNumberFormat="1" applyFont="1" applyFill="1" applyBorder="1" applyAlignment="1">
      <alignment vertical="center" shrinkToFit="1"/>
    </xf>
    <xf numFmtId="176" fontId="3" fillId="0" borderId="59" xfId="0" applyNumberFormat="1" applyFont="1" applyFill="1" applyBorder="1" applyAlignment="1">
      <alignment horizontal="center" vertical="center" shrinkToFit="1"/>
    </xf>
    <xf numFmtId="184" fontId="0" fillId="0" borderId="40" xfId="0" applyNumberFormat="1" applyFont="1" applyFill="1" applyBorder="1" applyAlignment="1" applyProtection="1">
      <alignment vertical="center" shrinkToFit="1"/>
      <protection locked="0"/>
    </xf>
    <xf numFmtId="185" fontId="0" fillId="0" borderId="75" xfId="0" applyNumberFormat="1" applyFont="1" applyFill="1" applyBorder="1" applyAlignment="1" applyProtection="1">
      <alignment horizontal="center" vertical="center" shrinkToFit="1"/>
      <protection locked="0"/>
    </xf>
    <xf numFmtId="185" fontId="0" fillId="0" borderId="76" xfId="0" applyNumberFormat="1" applyFont="1" applyFill="1" applyBorder="1" applyAlignment="1" applyProtection="1">
      <alignment horizontal="center" vertical="center" shrinkToFit="1"/>
      <protection locked="0"/>
    </xf>
    <xf numFmtId="184" fontId="0" fillId="0" borderId="115" xfId="0" applyNumberFormat="1" applyFont="1" applyFill="1" applyBorder="1" applyAlignment="1" applyProtection="1">
      <alignment vertical="center" shrinkToFit="1"/>
      <protection locked="0"/>
    </xf>
    <xf numFmtId="185" fontId="0" fillId="0" borderId="105" xfId="0" applyNumberFormat="1" applyFont="1" applyFill="1" applyBorder="1" applyAlignment="1" applyProtection="1">
      <alignment horizontal="center" vertical="center" shrinkToFit="1"/>
      <protection locked="0"/>
    </xf>
    <xf numFmtId="177" fontId="3" fillId="0" borderId="124" xfId="0" applyNumberFormat="1" applyFont="1" applyFill="1" applyBorder="1" applyAlignment="1">
      <alignment vertical="center" shrinkToFit="1"/>
    </xf>
    <xf numFmtId="176" fontId="3" fillId="0" borderId="125" xfId="0" applyNumberFormat="1" applyFont="1" applyFill="1" applyBorder="1" applyAlignment="1">
      <alignment horizontal="center" vertical="center" shrinkToFit="1"/>
    </xf>
    <xf numFmtId="184" fontId="0" fillId="0" borderId="32" xfId="0" applyNumberFormat="1" applyFont="1" applyFill="1" applyBorder="1" applyAlignment="1" applyProtection="1">
      <alignment vertical="center" shrinkToFit="1"/>
      <protection locked="0"/>
    </xf>
    <xf numFmtId="185" fontId="0" fillId="0" borderId="70" xfId="0" applyNumberFormat="1" applyFont="1" applyFill="1" applyBorder="1" applyAlignment="1" applyProtection="1">
      <alignment horizontal="center" vertical="center" shrinkToFit="1"/>
      <protection locked="0"/>
    </xf>
    <xf numFmtId="184" fontId="0" fillId="0" borderId="129" xfId="0" applyNumberFormat="1" applyFont="1" applyFill="1" applyBorder="1" applyAlignment="1" applyProtection="1">
      <alignment vertical="center" shrinkToFit="1"/>
      <protection locked="0"/>
    </xf>
    <xf numFmtId="185" fontId="0" fillId="0" borderId="71" xfId="0" applyNumberFormat="1" applyFont="1" applyFill="1" applyBorder="1" applyAlignment="1" applyProtection="1">
      <alignment horizontal="center" vertical="center" shrinkToFit="1"/>
      <protection locked="0"/>
    </xf>
    <xf numFmtId="184" fontId="0" fillId="0" borderId="134" xfId="0" applyNumberFormat="1" applyFont="1" applyFill="1" applyBorder="1" applyAlignment="1" applyProtection="1">
      <alignment vertical="center" shrinkToFit="1"/>
      <protection locked="0"/>
    </xf>
    <xf numFmtId="185" fontId="0" fillId="0" borderId="108" xfId="0" applyNumberFormat="1" applyFont="1" applyFill="1" applyBorder="1" applyAlignment="1" applyProtection="1">
      <alignment horizontal="center" vertical="center" shrinkToFit="1"/>
      <protection locked="0"/>
    </xf>
    <xf numFmtId="177" fontId="3" fillId="0" borderId="134" xfId="0" applyNumberFormat="1" applyFont="1" applyFill="1" applyBorder="1" applyAlignment="1" applyProtection="1">
      <alignment vertical="center" shrinkToFit="1"/>
      <protection locked="0"/>
    </xf>
    <xf numFmtId="176" fontId="3" fillId="0" borderId="37" xfId="0" applyNumberFormat="1" applyFont="1" applyFill="1" applyBorder="1" applyAlignment="1" applyProtection="1">
      <alignment horizontal="center" vertical="center" shrinkToFit="1"/>
      <protection locked="0"/>
    </xf>
    <xf numFmtId="177" fontId="3" fillId="0" borderId="126" xfId="0" applyNumberFormat="1" applyFont="1" applyFill="1" applyBorder="1" applyAlignment="1">
      <alignment vertical="center" shrinkToFit="1"/>
    </xf>
    <xf numFmtId="176" fontId="3" fillId="0" borderId="127" xfId="0" applyNumberFormat="1" applyFont="1" applyFill="1" applyBorder="1" applyAlignment="1">
      <alignment horizontal="center" vertical="center" shrinkToFit="1"/>
    </xf>
    <xf numFmtId="184" fontId="0" fillId="0" borderId="130" xfId="0" applyNumberFormat="1" applyFont="1" applyFill="1" applyBorder="1" applyAlignment="1" applyProtection="1">
      <alignment vertical="center" shrinkToFit="1"/>
      <protection locked="0"/>
    </xf>
    <xf numFmtId="185" fontId="0" fillId="0" borderId="88" xfId="0" applyNumberFormat="1" applyFont="1" applyFill="1" applyBorder="1" applyAlignment="1" applyProtection="1">
      <alignment horizontal="center" vertical="center" shrinkToFit="1"/>
      <protection locked="0"/>
    </xf>
    <xf numFmtId="184" fontId="0" fillId="0" borderId="131" xfId="0" applyNumberFormat="1" applyFont="1" applyFill="1" applyBorder="1" applyAlignment="1" applyProtection="1">
      <alignment vertical="center" shrinkToFit="1"/>
      <protection locked="0"/>
    </xf>
    <xf numFmtId="185" fontId="0" fillId="0" borderId="89" xfId="0" applyNumberFormat="1" applyFont="1" applyFill="1" applyBorder="1" applyAlignment="1" applyProtection="1">
      <alignment horizontal="center" vertical="center" shrinkToFit="1"/>
      <protection locked="0"/>
    </xf>
    <xf numFmtId="184" fontId="0" fillId="0" borderId="132" xfId="0" applyNumberFormat="1" applyFont="1" applyFill="1" applyBorder="1" applyAlignment="1" applyProtection="1">
      <alignment vertical="center" shrinkToFit="1"/>
      <protection locked="0"/>
    </xf>
    <xf numFmtId="185" fontId="0" fillId="0" borderId="133" xfId="0" applyNumberFormat="1" applyFont="1" applyFill="1" applyBorder="1" applyAlignment="1" applyProtection="1">
      <alignment horizontal="center" vertical="center" shrinkToFit="1"/>
      <protection locked="0"/>
    </xf>
    <xf numFmtId="177" fontId="3" fillId="0" borderId="132" xfId="0" applyNumberFormat="1" applyFont="1" applyFill="1" applyBorder="1" applyAlignment="1" applyProtection="1">
      <alignment vertical="center" shrinkToFit="1"/>
      <protection locked="0"/>
    </xf>
    <xf numFmtId="176" fontId="3" fillId="0" borderId="135" xfId="0" applyNumberFormat="1" applyFont="1" applyFill="1" applyBorder="1" applyAlignment="1" applyProtection="1">
      <alignment horizontal="center" vertical="center" shrinkToFit="1"/>
      <protection locked="0"/>
    </xf>
    <xf numFmtId="0" fontId="35" fillId="0" borderId="0" xfId="0" applyFont="1" applyAlignment="1">
      <alignment vertical="center" wrapText="1"/>
    </xf>
    <xf numFmtId="0" fontId="0" fillId="2" borderId="0" xfId="0" applyFill="1" applyAlignment="1">
      <alignment vertical="center" wrapText="1"/>
    </xf>
    <xf numFmtId="0" fontId="0" fillId="2" borderId="0" xfId="0" applyFill="1" applyAlignment="1">
      <alignment vertical="center" wrapText="1"/>
    </xf>
    <xf numFmtId="185" fontId="0" fillId="0" borderId="104" xfId="0" applyNumberFormat="1" applyFont="1" applyFill="1" applyBorder="1" applyAlignment="1" applyProtection="1">
      <alignment vertical="center" shrinkToFit="1"/>
      <protection locked="0"/>
    </xf>
    <xf numFmtId="185" fontId="0" fillId="0" borderId="105" xfId="0" applyNumberFormat="1" applyFont="1" applyFill="1" applyBorder="1" applyAlignment="1" applyProtection="1">
      <alignment vertical="center" shrinkToFit="1"/>
      <protection locked="0"/>
    </xf>
    <xf numFmtId="185" fontId="0" fillId="0" borderId="109" xfId="0" applyNumberFormat="1" applyFont="1" applyFill="1" applyBorder="1" applyAlignment="1" applyProtection="1">
      <alignment vertical="center" shrinkToFit="1"/>
      <protection locked="0"/>
    </xf>
    <xf numFmtId="182" fontId="0" fillId="0" borderId="204" xfId="0" applyNumberFormat="1" applyFill="1" applyBorder="1" applyAlignment="1">
      <alignment vertical="center" shrinkToFit="1"/>
    </xf>
    <xf numFmtId="182" fontId="0" fillId="0" borderId="60" xfId="0" applyNumberFormat="1" applyFill="1" applyBorder="1" applyAlignment="1">
      <alignment vertical="center" shrinkToFit="1"/>
    </xf>
    <xf numFmtId="3" fontId="43" fillId="0" borderId="0" xfId="0" applyNumberFormat="1" applyFont="1">
      <alignment vertical="center"/>
    </xf>
    <xf numFmtId="0" fontId="35" fillId="0" borderId="0" xfId="0" applyFont="1" applyAlignment="1">
      <alignment vertical="center" wrapText="1"/>
    </xf>
    <xf numFmtId="177" fontId="32" fillId="0" borderId="128" xfId="0" applyNumberFormat="1" applyFont="1" applyFill="1" applyBorder="1" applyAlignment="1" applyProtection="1">
      <alignment horizontal="left" vertical="top" wrapText="1"/>
      <protection locked="0"/>
    </xf>
    <xf numFmtId="177" fontId="34" fillId="2" borderId="86" xfId="0" applyNumberFormat="1" applyFont="1" applyFill="1" applyBorder="1" applyAlignment="1" applyProtection="1">
      <alignment horizontal="right" vertical="center"/>
      <protection locked="0"/>
    </xf>
    <xf numFmtId="177" fontId="34" fillId="2" borderId="15" xfId="0" applyNumberFormat="1" applyFont="1" applyFill="1" applyBorder="1" applyAlignment="1" applyProtection="1">
      <alignment horizontal="right" vertical="center"/>
      <protection locked="0"/>
    </xf>
    <xf numFmtId="177" fontId="34" fillId="2" borderId="85" xfId="0" applyNumberFormat="1" applyFont="1" applyFill="1" applyBorder="1" applyAlignment="1" applyProtection="1">
      <alignment horizontal="right" vertical="center"/>
      <protection locked="0"/>
    </xf>
    <xf numFmtId="177" fontId="34" fillId="2" borderId="14" xfId="0" applyNumberFormat="1" applyFont="1" applyFill="1" applyBorder="1" applyAlignment="1" applyProtection="1">
      <alignment horizontal="right" vertical="center"/>
      <protection locked="0"/>
    </xf>
    <xf numFmtId="181" fontId="34" fillId="2" borderId="14" xfId="0" applyNumberFormat="1" applyFont="1" applyFill="1" applyBorder="1" applyAlignment="1">
      <alignment horizontal="right" vertical="center"/>
    </xf>
    <xf numFmtId="177" fontId="34" fillId="2" borderId="84" xfId="0" applyNumberFormat="1" applyFont="1" applyFill="1" applyBorder="1" applyAlignment="1" applyProtection="1">
      <alignment horizontal="right" vertical="center"/>
      <protection locked="0"/>
    </xf>
    <xf numFmtId="177" fontId="34" fillId="2" borderId="13" xfId="0" applyNumberFormat="1" applyFont="1" applyFill="1" applyBorder="1" applyAlignment="1" applyProtection="1">
      <alignment horizontal="right" vertical="center"/>
      <protection locked="0"/>
    </xf>
    <xf numFmtId="177" fontId="34" fillId="2" borderId="128" xfId="0" applyNumberFormat="1" applyFont="1" applyFill="1" applyBorder="1" applyAlignment="1">
      <alignment horizontal="right" vertical="center"/>
    </xf>
    <xf numFmtId="177" fontId="34" fillId="2" borderId="128" xfId="0" applyNumberFormat="1" applyFont="1" applyFill="1" applyBorder="1" applyAlignment="1" applyProtection="1">
      <alignment horizontal="right" vertical="center"/>
      <protection locked="0"/>
    </xf>
    <xf numFmtId="177" fontId="0" fillId="0" borderId="10" xfId="0" applyNumberFormat="1" applyBorder="1" applyProtection="1">
      <alignment vertical="center"/>
      <protection locked="0"/>
    </xf>
    <xf numFmtId="0" fontId="0" fillId="0" borderId="0" xfId="0" applyFont="1" applyFill="1" applyAlignment="1">
      <alignment vertical="center" wrapText="1"/>
    </xf>
    <xf numFmtId="0" fontId="0" fillId="0" borderId="136" xfId="0" applyFont="1" applyFill="1" applyBorder="1" applyAlignment="1">
      <alignment horizontal="center" vertical="center" wrapText="1"/>
    </xf>
    <xf numFmtId="0" fontId="0" fillId="0" borderId="137" xfId="0" applyFont="1" applyFill="1" applyBorder="1" applyAlignment="1">
      <alignment horizontal="distributed" vertical="center" indent="3"/>
    </xf>
    <xf numFmtId="0" fontId="0" fillId="0" borderId="137" xfId="0" applyFont="1" applyFill="1" applyBorder="1" applyAlignment="1">
      <alignment vertical="center" wrapText="1"/>
    </xf>
    <xf numFmtId="0" fontId="0" fillId="0" borderId="138" xfId="0" applyFont="1" applyFill="1" applyBorder="1" applyAlignment="1">
      <alignment vertical="center" wrapText="1"/>
    </xf>
    <xf numFmtId="0" fontId="0" fillId="0" borderId="0" xfId="0" applyFont="1" applyFill="1">
      <alignment vertical="center"/>
    </xf>
    <xf numFmtId="177" fontId="0" fillId="0" borderId="92" xfId="0" applyNumberFormat="1" applyFont="1" applyFill="1" applyBorder="1" applyAlignment="1" applyProtection="1">
      <alignment horizontal="right" vertical="center"/>
      <protection locked="0"/>
    </xf>
    <xf numFmtId="177" fontId="0" fillId="0" borderId="6" xfId="0" applyNumberFormat="1" applyFont="1" applyFill="1" applyBorder="1" applyAlignment="1" applyProtection="1">
      <alignment horizontal="right" vertical="center"/>
      <protection locked="0"/>
    </xf>
    <xf numFmtId="177" fontId="0" fillId="0" borderId="2"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177" fontId="0" fillId="0" borderId="3" xfId="0" applyNumberFormat="1" applyFont="1" applyFill="1" applyBorder="1" applyAlignment="1" applyProtection="1">
      <alignment horizontal="right" vertical="center"/>
      <protection locked="0"/>
    </xf>
    <xf numFmtId="177" fontId="0" fillId="0" borderId="128" xfId="0" applyNumberFormat="1" applyFont="1" applyFill="1" applyBorder="1" applyAlignment="1" applyProtection="1">
      <alignment horizontal="right" vertical="center"/>
      <protection locked="0"/>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7" fontId="0" fillId="0" borderId="95" xfId="0" applyNumberFormat="1" applyBorder="1" applyProtection="1">
      <alignment vertical="center"/>
      <protection locked="0"/>
    </xf>
    <xf numFmtId="177" fontId="0" fillId="0" borderId="81" xfId="0" applyNumberFormat="1" applyBorder="1" applyProtection="1">
      <alignment vertical="center"/>
      <protection locked="0"/>
    </xf>
    <xf numFmtId="177" fontId="0" fillId="0" borderId="206" xfId="0" applyNumberFormat="1" applyBorder="1" applyProtection="1">
      <alignment vertical="center"/>
    </xf>
    <xf numFmtId="0" fontId="0" fillId="0" borderId="0" xfId="0" applyFill="1" applyAlignment="1">
      <alignment vertical="center" wrapText="1"/>
    </xf>
    <xf numFmtId="177" fontId="0" fillId="0" borderId="0" xfId="0" applyNumberFormat="1" applyFill="1">
      <alignment vertical="center"/>
    </xf>
    <xf numFmtId="0" fontId="46" fillId="0" borderId="0" xfId="0" applyFont="1" applyFill="1" applyAlignment="1">
      <alignment horizontal="center" vertical="center"/>
    </xf>
    <xf numFmtId="0" fontId="12" fillId="0" borderId="0" xfId="0" applyFont="1" applyFill="1">
      <alignment vertical="center"/>
    </xf>
    <xf numFmtId="0" fontId="46" fillId="0" borderId="0" xfId="0" applyFont="1" applyFill="1">
      <alignment vertical="center"/>
    </xf>
    <xf numFmtId="0" fontId="0" fillId="0" borderId="98" xfId="0" applyBorder="1" applyAlignment="1">
      <alignment horizontal="distributed" vertical="center" indent="1"/>
    </xf>
    <xf numFmtId="178" fontId="0" fillId="2" borderId="20" xfId="0" applyNumberFormat="1" applyFill="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0" fontId="0" fillId="0" borderId="0" xfId="0" applyAlignment="1">
      <alignment vertical="center" wrapText="1"/>
    </xf>
    <xf numFmtId="0" fontId="34" fillId="0" borderId="0" xfId="0" applyFont="1" applyAlignment="1" applyProtection="1">
      <alignment vertical="center" wrapText="1"/>
    </xf>
    <xf numFmtId="0" fontId="34" fillId="0" borderId="0" xfId="0" applyFont="1" applyAlignment="1">
      <alignment vertical="center" wrapText="1"/>
    </xf>
    <xf numFmtId="0" fontId="33" fillId="0" borderId="91" xfId="0" applyFont="1" applyBorder="1" applyAlignment="1">
      <alignment horizontal="center" wrapText="1"/>
    </xf>
    <xf numFmtId="0" fontId="34" fillId="0" borderId="0" xfId="0" applyFont="1">
      <alignment vertical="center"/>
    </xf>
    <xf numFmtId="0" fontId="47" fillId="0" borderId="92" xfId="0" applyFont="1" applyBorder="1" applyAlignment="1">
      <alignment horizontal="right" vertical="top" wrapText="1"/>
    </xf>
    <xf numFmtId="177" fontId="33" fillId="0" borderId="9" xfId="0" applyNumberFormat="1" applyFont="1" applyBorder="1" applyAlignment="1" applyProtection="1">
      <alignment horizontal="right" vertical="center"/>
      <protection locked="0"/>
    </xf>
    <xf numFmtId="179" fontId="33" fillId="0" borderId="85" xfId="0" applyNumberFormat="1" applyFont="1" applyBorder="1" applyAlignment="1" applyProtection="1">
      <alignment horizontal="distributed" vertical="center" indent="1"/>
      <protection locked="0"/>
    </xf>
    <xf numFmtId="177" fontId="33" fillId="0" borderId="95" xfId="0" applyNumberFormat="1" applyFont="1" applyBorder="1" applyAlignment="1" applyProtection="1">
      <alignment horizontal="right" vertical="center"/>
      <protection locked="0"/>
    </xf>
    <xf numFmtId="179" fontId="33" fillId="0" borderId="14" xfId="0" applyNumberFormat="1" applyFont="1" applyBorder="1" applyAlignment="1" applyProtection="1">
      <alignment horizontal="distributed" vertical="center" indent="1"/>
      <protection locked="0"/>
    </xf>
    <xf numFmtId="177" fontId="33" fillId="0" borderId="90" xfId="0" applyNumberFormat="1" applyFont="1" applyBorder="1" applyAlignment="1" applyProtection="1">
      <alignment horizontal="right" vertical="center"/>
      <protection locked="0"/>
    </xf>
    <xf numFmtId="177" fontId="33" fillId="0" borderId="205" xfId="0" applyNumberFormat="1" applyFont="1" applyBorder="1" applyAlignment="1" applyProtection="1">
      <alignment horizontal="right" vertical="center"/>
      <protection locked="0"/>
    </xf>
    <xf numFmtId="179" fontId="33" fillId="0" borderId="84" xfId="0" applyNumberFormat="1" applyFont="1" applyBorder="1" applyAlignment="1" applyProtection="1">
      <alignment horizontal="distributed" vertical="center" indent="1"/>
      <protection locked="0"/>
    </xf>
    <xf numFmtId="177" fontId="33" fillId="0" borderId="5" xfId="0" applyNumberFormat="1" applyFont="1" applyBorder="1" applyAlignment="1" applyProtection="1">
      <alignment horizontal="right" vertical="center"/>
      <protection locked="0"/>
    </xf>
    <xf numFmtId="177" fontId="33" fillId="0" borderId="2" xfId="0" applyNumberFormat="1" applyFont="1" applyFill="1" applyBorder="1" applyAlignment="1" applyProtection="1">
      <alignment horizontal="right" vertical="center"/>
      <protection locked="0"/>
    </xf>
    <xf numFmtId="179" fontId="33" fillId="0" borderId="15" xfId="0" applyNumberFormat="1" applyFont="1" applyFill="1" applyBorder="1" applyAlignment="1" applyProtection="1">
      <alignment horizontal="distributed" vertical="center" indent="1"/>
      <protection locked="0"/>
    </xf>
    <xf numFmtId="177" fontId="33" fillId="0" borderId="9" xfId="0" applyNumberFormat="1" applyFont="1" applyFill="1" applyBorder="1" applyAlignment="1" applyProtection="1">
      <alignment horizontal="right" vertical="center"/>
      <protection locked="0"/>
    </xf>
    <xf numFmtId="179" fontId="33" fillId="0" borderId="85" xfId="0" applyNumberFormat="1" applyFont="1" applyFill="1" applyBorder="1" applyAlignment="1" applyProtection="1">
      <alignment horizontal="distributed" vertical="center" indent="1"/>
      <protection locked="0"/>
    </xf>
    <xf numFmtId="177" fontId="33" fillId="0" borderId="91" xfId="0" applyNumberFormat="1" applyFont="1" applyBorder="1" applyAlignment="1" applyProtection="1">
      <alignment horizontal="right" vertical="center"/>
      <protection locked="0"/>
    </xf>
    <xf numFmtId="179" fontId="33" fillId="0" borderId="7" xfId="0" applyNumberFormat="1" applyFont="1" applyBorder="1" applyAlignment="1" applyProtection="1">
      <alignment horizontal="distributed" vertical="center" indent="1"/>
      <protection locked="0"/>
    </xf>
    <xf numFmtId="179" fontId="33" fillId="0" borderId="86" xfId="0" applyNumberFormat="1" applyFont="1" applyBorder="1" applyAlignment="1" applyProtection="1">
      <alignment horizontal="distributed" vertical="center" indent="1"/>
      <protection locked="0"/>
    </xf>
    <xf numFmtId="0" fontId="0" fillId="0" borderId="83" xfId="0" applyFont="1" applyFill="1" applyBorder="1">
      <alignment vertical="center"/>
    </xf>
    <xf numFmtId="0" fontId="0" fillId="0" borderId="89" xfId="0" applyFont="1" applyFill="1" applyBorder="1">
      <alignment vertical="center"/>
    </xf>
    <xf numFmtId="0" fontId="17" fillId="0" borderId="5" xfId="0" applyFont="1" applyFill="1" applyBorder="1" applyAlignment="1">
      <alignment vertical="center" shrinkToFit="1"/>
    </xf>
    <xf numFmtId="177" fontId="0" fillId="0" borderId="5"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17" fillId="0" borderId="26" xfId="0" applyFont="1" applyFill="1" applyBorder="1" applyAlignment="1">
      <alignment vertical="center" shrinkToFit="1"/>
    </xf>
    <xf numFmtId="177" fontId="0" fillId="0" borderId="26"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86" xfId="0" applyNumberFormat="1" applyFill="1" applyBorder="1" applyAlignment="1" applyProtection="1">
      <alignment horizontal="right" vertical="center"/>
      <protection locked="0"/>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75" xfId="0" applyBorder="1" applyAlignment="1">
      <alignment horizontal="center" vertical="center"/>
    </xf>
    <xf numFmtId="0" fontId="0" fillId="0" borderId="72" xfId="0" applyBorder="1" applyAlignment="1">
      <alignment horizontal="distributed" vertical="center" indent="1"/>
    </xf>
    <xf numFmtId="0" fontId="15" fillId="2" borderId="0" xfId="0" applyFont="1" applyFill="1" applyBorder="1" applyAlignment="1">
      <alignment horizontal="right" vertical="top"/>
    </xf>
    <xf numFmtId="0" fontId="15" fillId="2" borderId="1" xfId="0" applyFont="1" applyFill="1" applyBorder="1" applyAlignment="1">
      <alignment horizontal="right" vertical="top"/>
    </xf>
    <xf numFmtId="0" fontId="0" fillId="0" borderId="54" xfId="0" applyFill="1" applyBorder="1" applyAlignment="1">
      <alignment horizontal="center" vertical="center" wrapText="1" justifyLastLine="1"/>
    </xf>
    <xf numFmtId="177" fontId="0" fillId="0" borderId="37" xfId="0" applyNumberFormat="1" applyBorder="1" applyAlignment="1" applyProtection="1">
      <alignment horizontal="right" vertical="center"/>
      <protection locked="0"/>
    </xf>
    <xf numFmtId="177" fontId="0" fillId="0" borderId="42" xfId="0" applyNumberFormat="1" applyBorder="1" applyAlignment="1" applyProtection="1">
      <alignment horizontal="right" vertical="center"/>
      <protection locked="0"/>
    </xf>
    <xf numFmtId="177" fontId="0" fillId="0" borderId="36" xfId="0" applyNumberFormat="1" applyBorder="1" applyAlignment="1" applyProtection="1">
      <alignment horizontal="right" vertical="center"/>
      <protection locked="0"/>
    </xf>
    <xf numFmtId="177" fontId="0" fillId="0" borderId="208" xfId="0" applyNumberFormat="1" applyBorder="1" applyAlignment="1" applyProtection="1">
      <alignment horizontal="right" vertical="center"/>
      <protection locked="0"/>
    </xf>
    <xf numFmtId="177" fontId="0" fillId="0" borderId="36" xfId="0" applyNumberFormat="1" applyFill="1" applyBorder="1" applyAlignment="1" applyProtection="1">
      <alignment horizontal="right" vertical="center"/>
      <protection locked="0"/>
    </xf>
    <xf numFmtId="177" fontId="0" fillId="0" borderId="42" xfId="0" applyNumberFormat="1" applyFill="1" applyBorder="1" applyAlignment="1" applyProtection="1">
      <alignment horizontal="right" vertical="center"/>
      <protection locked="0"/>
    </xf>
    <xf numFmtId="177" fontId="0" fillId="0" borderId="39" xfId="0" applyNumberFormat="1" applyFill="1" applyBorder="1" applyAlignment="1" applyProtection="1">
      <alignment horizontal="left" vertical="top" wrapText="1"/>
      <protection locked="0"/>
    </xf>
    <xf numFmtId="0" fontId="0" fillId="0" borderId="54" xfId="0" applyBorder="1" applyAlignment="1">
      <alignment horizontal="center" vertical="center" wrapText="1" justifyLastLine="1"/>
    </xf>
    <xf numFmtId="0" fontId="0" fillId="0" borderId="28" xfId="0" applyFill="1" applyBorder="1" applyAlignment="1">
      <alignment horizontal="center" vertical="center" justifyLastLine="1"/>
    </xf>
    <xf numFmtId="177" fontId="0" fillId="0" borderId="178" xfId="0" applyNumberFormat="1" applyFill="1" applyBorder="1" applyAlignment="1" applyProtection="1">
      <alignment horizontal="right" vertical="center"/>
    </xf>
    <xf numFmtId="177" fontId="0" fillId="0" borderId="209" xfId="0" applyNumberFormat="1" applyFill="1" applyBorder="1" applyAlignment="1" applyProtection="1">
      <alignment horizontal="right" vertical="center"/>
    </xf>
    <xf numFmtId="177" fontId="0" fillId="0" borderId="210" xfId="0" applyNumberFormat="1" applyFill="1" applyBorder="1" applyAlignment="1" applyProtection="1">
      <alignment horizontal="right" vertical="center"/>
    </xf>
    <xf numFmtId="177" fontId="0" fillId="0" borderId="67" xfId="0" applyNumberFormat="1" applyFill="1" applyBorder="1" applyAlignment="1" applyProtection="1">
      <alignment horizontal="right" vertical="center"/>
    </xf>
    <xf numFmtId="177" fontId="0" fillId="0" borderId="68" xfId="0" applyNumberFormat="1" applyFill="1" applyBorder="1" applyAlignment="1" applyProtection="1">
      <alignment horizontal="right" vertical="center"/>
    </xf>
    <xf numFmtId="177" fontId="0" fillId="0" borderId="28" xfId="0" applyNumberFormat="1" applyFill="1" applyBorder="1" applyAlignment="1" applyProtection="1">
      <alignment horizontal="left" vertical="top" wrapText="1"/>
      <protection locked="0"/>
    </xf>
    <xf numFmtId="177" fontId="15" fillId="0" borderId="128" xfId="0" applyNumberFormat="1" applyFont="1" applyFill="1" applyBorder="1" applyAlignment="1" applyProtection="1">
      <alignment horizontal="left" vertical="top" wrapText="1"/>
      <protection locked="0"/>
    </xf>
    <xf numFmtId="0" fontId="34" fillId="0" borderId="0" xfId="0" applyFont="1" applyAlignment="1">
      <alignment horizontal="center" vertical="center" wrapText="1"/>
    </xf>
    <xf numFmtId="0" fontId="34" fillId="0" borderId="0" xfId="0" applyFont="1" applyAlignment="1">
      <alignment horizontal="right" vertical="center" wrapText="1"/>
    </xf>
    <xf numFmtId="0" fontId="34" fillId="0" borderId="0" xfId="0" applyFont="1" applyAlignment="1">
      <alignment horizontal="left" vertical="center" wrapText="1"/>
    </xf>
    <xf numFmtId="0" fontId="33" fillId="0" borderId="82" xfId="0" applyFont="1" applyFill="1" applyBorder="1" applyAlignment="1">
      <alignment horizontal="right" vertical="center"/>
    </xf>
    <xf numFmtId="0" fontId="33" fillId="0" borderId="87" xfId="0" applyFont="1" applyFill="1" applyBorder="1" applyAlignment="1" applyProtection="1">
      <alignment horizontal="center" vertical="center"/>
      <protection locked="0"/>
    </xf>
    <xf numFmtId="0" fontId="33" fillId="0" borderId="87" xfId="0" applyFont="1" applyFill="1" applyBorder="1" applyAlignment="1" applyProtection="1">
      <alignment horizontal="right" vertical="center"/>
      <protection locked="0"/>
    </xf>
    <xf numFmtId="0" fontId="33" fillId="0" borderId="77" xfId="0" applyFont="1" applyFill="1" applyBorder="1" applyAlignment="1">
      <alignment horizontal="right" vertical="center"/>
    </xf>
    <xf numFmtId="0" fontId="33" fillId="0" borderId="9" xfId="0" applyFont="1" applyFill="1" applyBorder="1" applyAlignment="1" applyProtection="1">
      <alignment horizontal="distributed" vertical="center" indent="1"/>
      <protection locked="0"/>
    </xf>
    <xf numFmtId="0" fontId="33" fillId="0" borderId="82" xfId="0" applyFont="1" applyBorder="1" applyAlignment="1">
      <alignment horizontal="right" vertical="center"/>
    </xf>
    <xf numFmtId="0" fontId="33" fillId="0" borderId="87" xfId="0" applyNumberFormat="1" applyFont="1" applyBorder="1" applyAlignment="1" applyProtection="1">
      <alignment horizontal="center" vertical="center"/>
      <protection locked="0"/>
    </xf>
    <xf numFmtId="180" fontId="33" fillId="0" borderId="77" xfId="0" applyNumberFormat="1" applyFont="1" applyBorder="1" applyAlignment="1">
      <alignment horizontal="left" vertical="center"/>
    </xf>
    <xf numFmtId="0" fontId="33" fillId="0" borderId="9" xfId="0" applyFont="1" applyBorder="1" applyAlignment="1" applyProtection="1">
      <alignment horizontal="distributed" vertical="center" shrinkToFit="1"/>
      <protection locked="0"/>
    </xf>
    <xf numFmtId="181" fontId="33" fillId="0" borderId="9" xfId="0" applyNumberFormat="1" applyFont="1" applyBorder="1" applyProtection="1">
      <alignment vertical="center"/>
      <protection locked="0"/>
    </xf>
    <xf numFmtId="0" fontId="33" fillId="0" borderId="11" xfId="0" applyFont="1" applyFill="1" applyBorder="1" applyAlignment="1">
      <alignment horizontal="right" vertical="center"/>
    </xf>
    <xf numFmtId="0" fontId="33" fillId="0" borderId="81" xfId="0" applyFont="1" applyFill="1" applyBorder="1" applyAlignment="1">
      <alignment horizontal="right" vertical="center"/>
    </xf>
    <xf numFmtId="0" fontId="33" fillId="0" borderId="72" xfId="0" applyFont="1" applyFill="1" applyBorder="1" applyAlignment="1" applyProtection="1">
      <alignment horizontal="center" vertical="center"/>
      <protection locked="0"/>
    </xf>
    <xf numFmtId="0" fontId="33" fillId="0" borderId="72" xfId="0" applyFont="1" applyFill="1" applyBorder="1" applyAlignment="1" applyProtection="1">
      <alignment horizontal="right" vertical="center"/>
      <protection locked="0"/>
    </xf>
    <xf numFmtId="0" fontId="33" fillId="0" borderId="19" xfId="0" applyFont="1" applyFill="1" applyBorder="1" applyAlignment="1">
      <alignment horizontal="right" vertical="center"/>
    </xf>
    <xf numFmtId="0" fontId="33" fillId="0" borderId="81" xfId="0" applyFont="1" applyBorder="1" applyAlignment="1">
      <alignment horizontal="right" vertical="center"/>
    </xf>
    <xf numFmtId="0" fontId="33" fillId="0" borderId="72" xfId="0" applyNumberFormat="1" applyFont="1" applyBorder="1" applyAlignment="1" applyProtection="1">
      <alignment horizontal="center" vertical="center"/>
      <protection locked="0"/>
    </xf>
    <xf numFmtId="180" fontId="33" fillId="0" borderId="19" xfId="0" applyNumberFormat="1" applyFont="1" applyBorder="1" applyAlignment="1">
      <alignment horizontal="left" vertical="center"/>
    </xf>
    <xf numFmtId="0" fontId="33" fillId="0" borderId="95" xfId="0" applyFont="1" applyBorder="1" applyAlignment="1" applyProtection="1">
      <alignment horizontal="distributed" vertical="center" shrinkToFit="1"/>
      <protection locked="0"/>
    </xf>
    <xf numFmtId="177" fontId="33" fillId="0" borderId="95" xfId="0" applyNumberFormat="1" applyFont="1" applyFill="1" applyBorder="1" applyAlignment="1" applyProtection="1">
      <alignment horizontal="right" vertical="center"/>
      <protection locked="0"/>
    </xf>
    <xf numFmtId="181" fontId="33" fillId="0" borderId="95" xfId="0" applyNumberFormat="1" applyFont="1" applyBorder="1" applyProtection="1">
      <alignment vertical="center"/>
      <protection locked="0"/>
    </xf>
    <xf numFmtId="0" fontId="33" fillId="0" borderId="95" xfId="0" applyFont="1" applyFill="1" applyBorder="1" applyAlignment="1" applyProtection="1">
      <alignment horizontal="distributed" vertical="center" indent="1"/>
      <protection locked="0"/>
    </xf>
    <xf numFmtId="0" fontId="48" fillId="0" borderId="83" xfId="0" applyFont="1" applyFill="1" applyBorder="1" applyAlignment="1">
      <alignment horizontal="right" vertical="center"/>
    </xf>
    <xf numFmtId="0" fontId="33" fillId="0" borderId="88" xfId="0" applyFont="1" applyFill="1" applyBorder="1" applyAlignment="1" applyProtection="1">
      <alignment horizontal="center" vertical="center"/>
      <protection locked="0"/>
    </xf>
    <xf numFmtId="0" fontId="33" fillId="0" borderId="88" xfId="0" applyFont="1" applyFill="1" applyBorder="1" applyAlignment="1" applyProtection="1">
      <alignment horizontal="right" vertical="center"/>
      <protection locked="0"/>
    </xf>
    <xf numFmtId="0" fontId="33" fillId="0" borderId="89" xfId="0" applyFont="1" applyFill="1" applyBorder="1" applyAlignment="1">
      <alignment horizontal="right" vertical="center"/>
    </xf>
    <xf numFmtId="0" fontId="33" fillId="0" borderId="90" xfId="0" applyFont="1" applyFill="1" applyBorder="1" applyAlignment="1" applyProtection="1">
      <alignment horizontal="distributed" vertical="center" indent="1"/>
      <protection locked="0"/>
    </xf>
    <xf numFmtId="0" fontId="33" fillId="0" borderId="83" xfId="0" applyFont="1" applyBorder="1" applyAlignment="1">
      <alignment horizontal="right" vertical="center"/>
    </xf>
    <xf numFmtId="0" fontId="33" fillId="0" borderId="88" xfId="0" applyNumberFormat="1" applyFont="1" applyBorder="1" applyAlignment="1" applyProtection="1">
      <alignment horizontal="center" vertical="center"/>
      <protection locked="0"/>
    </xf>
    <xf numFmtId="180" fontId="33" fillId="0" borderId="89" xfId="0" applyNumberFormat="1" applyFont="1" applyBorder="1" applyAlignment="1">
      <alignment horizontal="left" vertical="center"/>
    </xf>
    <xf numFmtId="0" fontId="33" fillId="0" borderId="90" xfId="0" applyFont="1" applyBorder="1" applyAlignment="1" applyProtection="1">
      <alignment horizontal="distributed" vertical="center" shrinkToFit="1"/>
      <protection locked="0"/>
    </xf>
    <xf numFmtId="177" fontId="33" fillId="0" borderId="90" xfId="0" applyNumberFormat="1" applyFont="1" applyFill="1" applyBorder="1" applyAlignment="1" applyProtection="1">
      <alignment horizontal="right" vertical="center"/>
      <protection locked="0"/>
    </xf>
    <xf numFmtId="181" fontId="33" fillId="0" borderId="90" xfId="0" applyNumberFormat="1" applyFont="1" applyBorder="1" applyProtection="1">
      <alignment vertical="center"/>
      <protection locked="0"/>
    </xf>
    <xf numFmtId="0" fontId="33" fillId="0" borderId="87" xfId="0" applyFont="1" applyFill="1" applyBorder="1" applyAlignment="1">
      <alignment horizontal="right" vertical="center"/>
    </xf>
    <xf numFmtId="0" fontId="33" fillId="0" borderId="75" xfId="0" applyFont="1" applyBorder="1" applyAlignment="1">
      <alignment horizontal="right" vertical="center"/>
    </xf>
    <xf numFmtId="0" fontId="33" fillId="0" borderId="75" xfId="0" applyFont="1" applyBorder="1" applyAlignment="1" applyProtection="1">
      <alignment horizontal="center" vertical="center"/>
      <protection locked="0"/>
    </xf>
    <xf numFmtId="0" fontId="33" fillId="0" borderId="75" xfId="0" applyFont="1" applyBorder="1" applyAlignment="1" applyProtection="1">
      <alignment horizontal="right" vertical="center"/>
      <protection locked="0"/>
    </xf>
    <xf numFmtId="0" fontId="33" fillId="0" borderId="76" xfId="0" applyFont="1" applyBorder="1" applyAlignment="1">
      <alignment horizontal="right" vertical="center"/>
    </xf>
    <xf numFmtId="0" fontId="33" fillId="0" borderId="2" xfId="0" applyFont="1" applyBorder="1" applyAlignment="1" applyProtection="1">
      <alignment horizontal="distributed" vertical="center" indent="1"/>
      <protection locked="0"/>
    </xf>
    <xf numFmtId="0" fontId="33" fillId="0" borderId="2" xfId="0" applyFont="1" applyBorder="1" applyAlignment="1" applyProtection="1">
      <alignment horizontal="center" vertical="center" shrinkToFit="1"/>
      <protection locked="0"/>
    </xf>
    <xf numFmtId="0" fontId="33" fillId="0" borderId="2" xfId="0" applyFont="1" applyFill="1" applyBorder="1" applyAlignment="1" applyProtection="1">
      <alignment horizontal="distributed" vertical="center" shrinkToFit="1"/>
      <protection locked="0"/>
    </xf>
    <xf numFmtId="181" fontId="33" fillId="0" borderId="2" xfId="0" applyNumberFormat="1" applyFont="1" applyFill="1" applyBorder="1" applyProtection="1">
      <alignment vertical="center"/>
      <protection locked="0"/>
    </xf>
    <xf numFmtId="0" fontId="34" fillId="0" borderId="0" xfId="0" applyFont="1" applyFill="1">
      <alignment vertical="center"/>
    </xf>
    <xf numFmtId="0" fontId="33" fillId="0" borderId="88" xfId="0" applyFont="1" applyBorder="1" applyAlignment="1">
      <alignment horizontal="right" vertical="center"/>
    </xf>
    <xf numFmtId="0" fontId="33" fillId="0" borderId="88" xfId="0" applyFont="1" applyBorder="1" applyAlignment="1" applyProtection="1">
      <alignment horizontal="center" vertical="center"/>
      <protection locked="0"/>
    </xf>
    <xf numFmtId="0" fontId="33" fillId="0" borderId="88" xfId="0" applyFont="1" applyBorder="1" applyAlignment="1" applyProtection="1">
      <alignment horizontal="right" vertical="center"/>
      <protection locked="0"/>
    </xf>
    <xf numFmtId="0" fontId="33" fillId="0" borderId="89" xfId="0" applyFont="1" applyBorder="1" applyAlignment="1">
      <alignment horizontal="right" vertical="center"/>
    </xf>
    <xf numFmtId="0" fontId="33" fillId="0" borderId="90" xfId="0" applyFont="1" applyBorder="1" applyAlignment="1" applyProtection="1">
      <alignment horizontal="distributed" vertical="center" indent="1"/>
      <protection locked="0"/>
    </xf>
    <xf numFmtId="0" fontId="33" fillId="0" borderId="87" xfId="0" applyFont="1" applyBorder="1" applyAlignment="1">
      <alignment horizontal="right" vertical="center"/>
    </xf>
    <xf numFmtId="0" fontId="33" fillId="0" borderId="87" xfId="0" applyFont="1" applyBorder="1" applyAlignment="1" applyProtection="1">
      <alignment horizontal="center" vertical="center"/>
      <protection locked="0"/>
    </xf>
    <xf numFmtId="0" fontId="33" fillId="0" borderId="87" xfId="0" applyFont="1" applyBorder="1" applyAlignment="1" applyProtection="1">
      <alignment horizontal="right" vertical="center"/>
      <protection locked="0"/>
    </xf>
    <xf numFmtId="0" fontId="33" fillId="0" borderId="77" xfId="0" applyFont="1" applyBorder="1" applyAlignment="1">
      <alignment horizontal="right" vertical="center"/>
    </xf>
    <xf numFmtId="0" fontId="33" fillId="0" borderId="9" xfId="0" applyFont="1" applyBorder="1" applyAlignment="1" applyProtection="1">
      <alignment horizontal="distributed" vertical="center" indent="1"/>
      <protection locked="0"/>
    </xf>
    <xf numFmtId="0" fontId="33" fillId="0" borderId="20" xfId="0" applyFont="1" applyBorder="1" applyAlignment="1">
      <alignment horizontal="right" vertical="center"/>
    </xf>
    <xf numFmtId="0" fontId="33" fillId="0" borderId="70" xfId="0" applyNumberFormat="1" applyFont="1" applyBorder="1" applyAlignment="1" applyProtection="1">
      <alignment horizontal="center" vertical="center"/>
      <protection locked="0"/>
    </xf>
    <xf numFmtId="180" fontId="33" fillId="0" borderId="71" xfId="0" applyNumberFormat="1" applyFont="1" applyBorder="1" applyAlignment="1">
      <alignment horizontal="left" vertical="center"/>
    </xf>
    <xf numFmtId="0" fontId="33" fillId="0" borderId="87" xfId="0" applyNumberFormat="1" applyFont="1" applyFill="1" applyBorder="1" applyAlignment="1" applyProtection="1">
      <alignment horizontal="center" vertical="center"/>
      <protection locked="0"/>
    </xf>
    <xf numFmtId="180" fontId="33" fillId="0" borderId="77" xfId="0" applyNumberFormat="1" applyFont="1" applyFill="1" applyBorder="1" applyAlignment="1">
      <alignment horizontal="left" vertical="center"/>
    </xf>
    <xf numFmtId="0" fontId="33" fillId="0" borderId="9" xfId="0" applyFont="1" applyFill="1" applyBorder="1" applyAlignment="1" applyProtection="1">
      <alignment horizontal="center" vertical="center" shrinkToFit="1"/>
      <protection locked="0"/>
    </xf>
    <xf numFmtId="181" fontId="33" fillId="0" borderId="9" xfId="0" applyNumberFormat="1" applyFont="1" applyFill="1" applyBorder="1" applyProtection="1">
      <alignment vertical="center"/>
      <protection locked="0"/>
    </xf>
    <xf numFmtId="0" fontId="33" fillId="0" borderId="75" xfId="0" applyNumberFormat="1" applyFont="1" applyFill="1" applyBorder="1" applyAlignment="1" applyProtection="1">
      <alignment horizontal="center" vertical="center"/>
      <protection locked="0"/>
    </xf>
    <xf numFmtId="180" fontId="33" fillId="0" borderId="76" xfId="0" applyNumberFormat="1" applyFont="1" applyFill="1" applyBorder="1" applyAlignment="1">
      <alignment horizontal="left" vertical="center"/>
    </xf>
    <xf numFmtId="0" fontId="33" fillId="0" borderId="90" xfId="0" applyFont="1" applyBorder="1" applyAlignment="1" applyProtection="1">
      <alignment horizontal="center" vertical="center"/>
      <protection locked="0"/>
    </xf>
    <xf numFmtId="0" fontId="33" fillId="0" borderId="79" xfId="0" applyFont="1" applyBorder="1" applyAlignment="1">
      <alignment horizontal="right" vertical="center"/>
    </xf>
    <xf numFmtId="0" fontId="33" fillId="0" borderId="79" xfId="0" applyFont="1" applyBorder="1" applyAlignment="1" applyProtection="1">
      <alignment horizontal="center" vertical="center"/>
      <protection locked="0"/>
    </xf>
    <xf numFmtId="0" fontId="33" fillId="0" borderId="79" xfId="0" applyFont="1" applyBorder="1" applyAlignment="1" applyProtection="1">
      <alignment horizontal="right" vertical="center"/>
      <protection locked="0"/>
    </xf>
    <xf numFmtId="0" fontId="33" fillId="0" borderId="165" xfId="0" applyFont="1" applyBorder="1" applyAlignment="1">
      <alignment horizontal="right" vertical="center"/>
    </xf>
    <xf numFmtId="0" fontId="33" fillId="0" borderId="91" xfId="0" applyFont="1" applyBorder="1" applyAlignment="1" applyProtection="1">
      <alignment horizontal="distributed" vertical="center" indent="1"/>
      <protection locked="0"/>
    </xf>
    <xf numFmtId="0" fontId="33" fillId="0" borderId="177" xfId="0" applyFont="1" applyBorder="1" applyAlignment="1">
      <alignment horizontal="right" vertical="center"/>
    </xf>
    <xf numFmtId="0" fontId="33" fillId="0" borderId="79" xfId="0" applyNumberFormat="1" applyFont="1" applyBorder="1" applyAlignment="1" applyProtection="1">
      <alignment horizontal="center" vertical="center"/>
      <protection locked="0"/>
    </xf>
    <xf numFmtId="180" fontId="33" fillId="0" borderId="165" xfId="0" applyNumberFormat="1" applyFont="1" applyBorder="1" applyAlignment="1">
      <alignment horizontal="left" vertical="center"/>
    </xf>
    <xf numFmtId="0" fontId="33" fillId="0" borderId="91" xfId="0" applyFont="1" applyBorder="1" applyAlignment="1" applyProtection="1">
      <alignment horizontal="distributed" vertical="center" shrinkToFit="1"/>
      <protection locked="0"/>
    </xf>
    <xf numFmtId="181" fontId="33" fillId="0" borderId="91" xfId="0" applyNumberFormat="1" applyFont="1" applyBorder="1" applyProtection="1">
      <alignment vertical="center"/>
      <protection locked="0"/>
    </xf>
    <xf numFmtId="0" fontId="33" fillId="0" borderId="9"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protection locked="0"/>
    </xf>
    <xf numFmtId="0" fontId="33" fillId="0" borderId="70" xfId="0" applyFont="1" applyFill="1" applyBorder="1" applyAlignment="1">
      <alignment horizontal="right" vertical="center"/>
    </xf>
    <xf numFmtId="0" fontId="33" fillId="0" borderId="70" xfId="0" applyFont="1" applyFill="1" applyBorder="1" applyAlignment="1" applyProtection="1">
      <alignment horizontal="center" vertical="center"/>
      <protection locked="0"/>
    </xf>
    <xf numFmtId="0" fontId="33" fillId="0" borderId="70" xfId="0" applyFont="1" applyFill="1" applyBorder="1" applyAlignment="1" applyProtection="1">
      <alignment horizontal="right" vertical="center"/>
      <protection locked="0"/>
    </xf>
    <xf numFmtId="0" fontId="33" fillId="0" borderId="71" xfId="0" applyFont="1" applyFill="1" applyBorder="1" applyAlignment="1">
      <alignment horizontal="right" vertical="center"/>
    </xf>
    <xf numFmtId="0" fontId="33" fillId="0" borderId="5" xfId="0" applyFont="1" applyBorder="1" applyAlignment="1" applyProtection="1">
      <alignment horizontal="distributed" vertical="center" shrinkToFit="1"/>
      <protection locked="0"/>
    </xf>
    <xf numFmtId="0" fontId="34" fillId="0" borderId="0" xfId="0" applyFont="1" applyAlignment="1">
      <alignment horizontal="center" vertical="center"/>
    </xf>
    <xf numFmtId="0" fontId="34" fillId="0" borderId="0" xfId="0" applyFont="1" applyAlignment="1">
      <alignment horizontal="right" vertical="center"/>
    </xf>
    <xf numFmtId="0" fontId="33" fillId="0" borderId="0" xfId="0" applyFont="1" applyBorder="1" applyAlignment="1">
      <alignment horizontal="right" vertical="center"/>
    </xf>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horizontal="right" vertical="center"/>
      <protection locked="0"/>
    </xf>
    <xf numFmtId="0" fontId="33" fillId="0" borderId="0" xfId="0" applyFont="1" applyBorder="1" applyAlignment="1" applyProtection="1">
      <alignment horizontal="distributed" vertical="center" indent="1"/>
      <protection locked="0"/>
    </xf>
    <xf numFmtId="0" fontId="33" fillId="0" borderId="0" xfId="0" applyNumberFormat="1" applyFont="1" applyBorder="1" applyAlignment="1" applyProtection="1">
      <alignment horizontal="center" vertical="center"/>
      <protection locked="0"/>
    </xf>
    <xf numFmtId="180" fontId="33" fillId="0" borderId="0" xfId="0" applyNumberFormat="1" applyFont="1" applyBorder="1" applyAlignment="1">
      <alignment horizontal="left" vertical="center"/>
    </xf>
    <xf numFmtId="0" fontId="33" fillId="0" borderId="0" xfId="0" applyFont="1" applyBorder="1" applyAlignment="1" applyProtection="1">
      <alignment horizontal="center" vertical="center" shrinkToFit="1"/>
      <protection locked="0"/>
    </xf>
    <xf numFmtId="177" fontId="33" fillId="0" borderId="0" xfId="0" applyNumberFormat="1" applyFont="1" applyBorder="1" applyAlignment="1" applyProtection="1">
      <alignment horizontal="right" vertical="center"/>
      <protection locked="0"/>
    </xf>
    <xf numFmtId="181" fontId="33" fillId="0" borderId="0" xfId="0" applyNumberFormat="1" applyFont="1" applyBorder="1" applyProtection="1">
      <alignment vertical="center"/>
      <protection locked="0"/>
    </xf>
    <xf numFmtId="179" fontId="33" fillId="0" borderId="0" xfId="0" applyNumberFormat="1" applyFont="1" applyBorder="1" applyAlignment="1" applyProtection="1">
      <alignment horizontal="distributed" vertical="center" indent="1"/>
      <protection locked="0"/>
    </xf>
    <xf numFmtId="0" fontId="34" fillId="0" borderId="0" xfId="0" applyFont="1" applyAlignment="1">
      <alignment horizontal="left" vertical="center"/>
    </xf>
    <xf numFmtId="0" fontId="0" fillId="0" borderId="75" xfId="0" applyBorder="1" applyAlignment="1">
      <alignment horizontal="distributed" vertical="center" indent="1"/>
    </xf>
    <xf numFmtId="0" fontId="0" fillId="0" borderId="87" xfId="0" applyBorder="1" applyAlignment="1">
      <alignment horizontal="distributed" vertical="center" indent="1"/>
    </xf>
    <xf numFmtId="0" fontId="0" fillId="0" borderId="143" xfId="0" applyBorder="1" applyAlignment="1">
      <alignment horizontal="distributed" vertical="center" indent="1"/>
    </xf>
    <xf numFmtId="0" fontId="0" fillId="0" borderId="54" xfId="0" applyFill="1" applyBorder="1" applyAlignment="1">
      <alignment horizontal="center" vertical="center" justifyLastLine="1"/>
    </xf>
    <xf numFmtId="181" fontId="0" fillId="0" borderId="208" xfId="0" applyNumberFormat="1" applyFill="1" applyBorder="1" applyAlignment="1">
      <alignment horizontal="right" vertical="center"/>
    </xf>
    <xf numFmtId="177" fontId="0" fillId="0" borderId="135" xfId="0" applyNumberFormat="1" applyBorder="1" applyAlignment="1" applyProtection="1">
      <alignment horizontal="right" vertical="center"/>
      <protection locked="0"/>
    </xf>
    <xf numFmtId="177" fontId="0" fillId="0" borderId="43" xfId="0" applyNumberFormat="1" applyFill="1" applyBorder="1" applyAlignment="1" applyProtection="1">
      <alignment horizontal="right" vertical="center"/>
      <protection locked="0"/>
    </xf>
    <xf numFmtId="177" fontId="0" fillId="0" borderId="39" xfId="0" applyNumberFormat="1" applyFill="1" applyBorder="1" applyAlignment="1">
      <alignment horizontal="right" vertical="center"/>
    </xf>
    <xf numFmtId="177" fontId="0" fillId="0" borderId="39" xfId="0" applyNumberFormat="1" applyFill="1" applyBorder="1" applyAlignment="1" applyProtection="1">
      <alignment horizontal="right" vertical="center"/>
      <protection locked="0"/>
    </xf>
    <xf numFmtId="177" fontId="0" fillId="0" borderId="42" xfId="0" applyNumberFormat="1" applyFont="1" applyFill="1" applyBorder="1" applyAlignment="1" applyProtection="1">
      <alignment horizontal="right" vertical="center"/>
      <protection locked="0"/>
    </xf>
    <xf numFmtId="177" fontId="0" fillId="0" borderId="135" xfId="0" applyNumberFormat="1" applyFill="1" applyBorder="1" applyAlignment="1" applyProtection="1">
      <alignment horizontal="right" vertical="center"/>
      <protection locked="0"/>
    </xf>
    <xf numFmtId="0" fontId="0" fillId="0" borderId="28" xfId="0" applyFill="1" applyBorder="1" applyAlignment="1">
      <alignment horizontal="center" vertical="center" wrapText="1" justifyLastLine="1"/>
    </xf>
    <xf numFmtId="177" fontId="0" fillId="0" borderId="178" xfId="0" applyNumberFormat="1" applyFill="1" applyBorder="1" applyAlignment="1">
      <alignment horizontal="right" vertical="center"/>
    </xf>
    <xf numFmtId="177" fontId="0" fillId="0" borderId="67" xfId="0" applyNumberFormat="1" applyFill="1" applyBorder="1" applyAlignment="1">
      <alignment horizontal="right" vertical="center"/>
    </xf>
    <xf numFmtId="181" fontId="0" fillId="0" borderId="68" xfId="0" applyNumberFormat="1" applyFill="1" applyBorder="1" applyAlignment="1">
      <alignment horizontal="right" vertical="center"/>
    </xf>
    <xf numFmtId="177" fontId="0" fillId="0" borderId="210" xfId="0" applyNumberFormat="1" applyFill="1" applyBorder="1" applyAlignment="1">
      <alignment horizontal="right" vertical="center"/>
    </xf>
    <xf numFmtId="177" fontId="0" fillId="0" borderId="209" xfId="0" applyNumberFormat="1" applyFill="1" applyBorder="1" applyAlignment="1">
      <alignment horizontal="right" vertical="center"/>
    </xf>
    <xf numFmtId="177" fontId="0" fillId="0" borderId="211" xfId="0" applyNumberFormat="1" applyFill="1" applyBorder="1" applyAlignment="1">
      <alignment horizontal="right" vertical="center"/>
    </xf>
    <xf numFmtId="177" fontId="0" fillId="0" borderId="69" xfId="0" applyNumberFormat="1" applyFill="1" applyBorder="1" applyAlignment="1">
      <alignment horizontal="right" vertical="center"/>
    </xf>
    <xf numFmtId="177" fontId="0" fillId="0" borderId="67" xfId="0" applyNumberFormat="1" applyFont="1" applyFill="1" applyBorder="1" applyAlignment="1">
      <alignment horizontal="right" vertical="center"/>
    </xf>
    <xf numFmtId="0" fontId="28" fillId="0" borderId="68" xfId="0" applyFont="1" applyBorder="1" applyAlignment="1">
      <alignment horizontal="distributed" vertical="center" wrapText="1" indent="1"/>
    </xf>
    <xf numFmtId="0" fontId="28" fillId="0" borderId="69" xfId="0" applyFont="1" applyBorder="1" applyAlignment="1">
      <alignment horizontal="distributed" vertical="center" wrapText="1" indent="1"/>
    </xf>
    <xf numFmtId="0" fontId="27" fillId="0" borderId="94" xfId="0" applyFont="1" applyBorder="1" applyAlignment="1" applyProtection="1">
      <alignment horizontal="distributed" vertical="center" wrapText="1" indent="1"/>
      <protection locked="0"/>
    </xf>
    <xf numFmtId="0" fontId="27" fillId="0" borderId="69" xfId="0" applyFont="1" applyBorder="1" applyAlignment="1" applyProtection="1">
      <alignment horizontal="distributed" vertical="center" wrapText="1" indent="1"/>
      <protection locked="0"/>
    </xf>
    <xf numFmtId="0" fontId="28" fillId="0" borderId="94" xfId="0" applyFont="1" applyBorder="1" applyAlignment="1">
      <alignment horizontal="justify" vertical="center" wrapText="1"/>
    </xf>
    <xf numFmtId="0" fontId="28" fillId="0" borderId="69" xfId="0" applyFont="1" applyBorder="1" applyAlignment="1">
      <alignment horizontal="justify" vertical="center" wrapText="1"/>
    </xf>
    <xf numFmtId="0" fontId="27" fillId="0" borderId="94" xfId="0" applyFont="1" applyBorder="1" applyAlignment="1">
      <alignment horizontal="distributed" vertical="center" wrapText="1" indent="1"/>
    </xf>
    <xf numFmtId="0" fontId="27" fillId="0" borderId="69" xfId="0" applyFont="1" applyBorder="1" applyAlignment="1">
      <alignment horizontal="distributed" vertical="center" wrapText="1" indent="1"/>
    </xf>
    <xf numFmtId="0" fontId="27" fillId="0" borderId="94" xfId="0" applyFont="1" applyBorder="1" applyAlignment="1">
      <alignment horizontal="center" vertical="center" wrapText="1"/>
    </xf>
    <xf numFmtId="0" fontId="27" fillId="0" borderId="69" xfId="0" applyFont="1" applyBorder="1" applyAlignment="1">
      <alignment horizontal="center" vertical="center" wrapText="1"/>
    </xf>
    <xf numFmtId="0" fontId="28" fillId="0" borderId="75" xfId="0" applyFont="1" applyBorder="1" applyAlignment="1">
      <alignment horizontal="distributed" vertical="center" wrapText="1" indent="1"/>
    </xf>
    <xf numFmtId="0" fontId="30" fillId="0" borderId="81" xfId="0" applyFont="1" applyBorder="1" applyAlignment="1">
      <alignment horizontal="distributed" vertical="center" indent="1"/>
    </xf>
    <xf numFmtId="0" fontId="30" fillId="0" borderId="72" xfId="0" applyFont="1" applyBorder="1" applyAlignment="1">
      <alignment horizontal="distributed" vertical="center" indent="1"/>
    </xf>
    <xf numFmtId="0" fontId="30" fillId="0" borderId="19" xfId="0" applyFont="1" applyBorder="1" applyAlignment="1">
      <alignment horizontal="distributed" vertical="center" indent="1"/>
    </xf>
    <xf numFmtId="0" fontId="30" fillId="0" borderId="20" xfId="0" applyFont="1" applyBorder="1" applyAlignment="1">
      <alignment horizontal="distributed" vertical="center" indent="1"/>
    </xf>
    <xf numFmtId="0" fontId="30" fillId="0" borderId="70" xfId="0" applyFont="1" applyBorder="1" applyAlignment="1">
      <alignment horizontal="distributed" vertical="center" indent="1"/>
    </xf>
    <xf numFmtId="0" fontId="30" fillId="0" borderId="71" xfId="0" applyFont="1" applyBorder="1" applyAlignment="1">
      <alignment horizontal="distributed" vertical="center" indent="1"/>
    </xf>
    <xf numFmtId="0" fontId="30" fillId="0" borderId="93"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65" xfId="0" applyFont="1" applyBorder="1" applyAlignment="1">
      <alignment horizontal="distributed" vertical="center" indent="1"/>
    </xf>
    <xf numFmtId="0" fontId="30" fillId="0" borderId="0" xfId="0" applyFont="1" applyAlignment="1">
      <alignment horizontal="distributed" vertical="center"/>
    </xf>
    <xf numFmtId="0" fontId="14" fillId="0" borderId="0" xfId="0" applyFont="1" applyAlignment="1">
      <alignment vertical="center"/>
    </xf>
    <xf numFmtId="0" fontId="37" fillId="0" borderId="81" xfId="0" applyFont="1" applyBorder="1" applyAlignment="1">
      <alignment horizontal="center" vertical="distributed" textRotation="255" indent="2"/>
    </xf>
    <xf numFmtId="0" fontId="37" fillId="0" borderId="19" xfId="0" applyFont="1" applyBorder="1" applyAlignment="1">
      <alignment horizontal="center" vertical="distributed" textRotation="255" indent="2"/>
    </xf>
    <xf numFmtId="0" fontId="37" fillId="0" borderId="93" xfId="0" applyFont="1" applyBorder="1" applyAlignment="1">
      <alignment horizontal="center" vertical="distributed" textRotation="255" indent="2"/>
    </xf>
    <xf numFmtId="0" fontId="37" fillId="0" borderId="65" xfId="0" applyFont="1" applyBorder="1" applyAlignment="1">
      <alignment horizontal="center" vertical="distributed" textRotation="255" indent="2"/>
    </xf>
    <xf numFmtId="0" fontId="37" fillId="0" borderId="20" xfId="0" applyFont="1" applyBorder="1" applyAlignment="1">
      <alignment horizontal="center" vertical="distributed" textRotation="255" indent="2"/>
    </xf>
    <xf numFmtId="0" fontId="37" fillId="0" borderId="71" xfId="0" applyFont="1" applyBorder="1" applyAlignment="1">
      <alignment horizontal="center" vertical="distributed" textRotation="255" indent="2"/>
    </xf>
    <xf numFmtId="0" fontId="39" fillId="0" borderId="0" xfId="0" applyFont="1" applyAlignment="1">
      <alignment horizontal="left" vertical="center" wrapText="1"/>
    </xf>
    <xf numFmtId="0" fontId="35" fillId="0" borderId="0" xfId="0" applyFont="1" applyAlignment="1">
      <alignment horizontal="left" vertical="center" wrapText="1"/>
    </xf>
    <xf numFmtId="0" fontId="32" fillId="0" borderId="0" xfId="0" applyFont="1" applyAlignment="1">
      <alignment horizontal="left" vertical="center" wrapText="1"/>
    </xf>
    <xf numFmtId="0" fontId="14" fillId="0" borderId="0" xfId="0" applyFont="1" applyAlignment="1">
      <alignment vertical="center" wrapText="1"/>
    </xf>
    <xf numFmtId="0" fontId="38" fillId="0" borderId="0" xfId="0" applyFont="1" applyAlignment="1">
      <alignment horizontal="distributed" vertical="top" wrapText="1" indent="5"/>
    </xf>
    <xf numFmtId="0" fontId="35" fillId="0" borderId="0" xfId="0" applyFont="1" applyAlignment="1">
      <alignment vertical="center" wrapText="1"/>
    </xf>
    <xf numFmtId="0" fontId="38" fillId="0" borderId="0" xfId="0" applyFont="1" applyAlignment="1">
      <alignment horizontal="distributed" vertical="center" wrapText="1"/>
    </xf>
    <xf numFmtId="0" fontId="0" fillId="0" borderId="155" xfId="0" applyFill="1" applyBorder="1" applyAlignment="1">
      <alignment horizontal="distributed" vertical="center" indent="3"/>
    </xf>
    <xf numFmtId="0" fontId="0" fillId="0" borderId="156" xfId="0" applyFill="1" applyBorder="1" applyAlignment="1">
      <alignment horizontal="distributed" vertical="center" indent="3"/>
    </xf>
    <xf numFmtId="0" fontId="0" fillId="0" borderId="44" xfId="0" applyFill="1" applyBorder="1" applyAlignment="1">
      <alignment horizontal="distributed" vertical="center" indent="3"/>
    </xf>
    <xf numFmtId="0" fontId="0" fillId="0" borderId="76"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0" borderId="80"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0" fillId="0" borderId="27" xfId="0" applyFill="1" applyBorder="1" applyAlignment="1">
      <alignment horizontal="distributed" vertical="center" indent="3"/>
    </xf>
    <xf numFmtId="0" fontId="0" fillId="0" borderId="55"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77"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5" xfId="0" applyFill="1" applyBorder="1" applyAlignment="1">
      <alignment horizontal="distributed" vertical="center" indent="1"/>
    </xf>
    <xf numFmtId="0" fontId="0" fillId="2" borderId="0" xfId="0" applyFill="1" applyAlignment="1">
      <alignment vertical="center" wrapText="1"/>
    </xf>
    <xf numFmtId="0" fontId="14" fillId="0" borderId="0" xfId="0" applyFont="1" applyFill="1">
      <alignment vertical="center"/>
    </xf>
    <xf numFmtId="0" fontId="0" fillId="0" borderId="144" xfId="0" applyFill="1" applyBorder="1" applyAlignment="1">
      <alignment horizontal="left" vertical="center" wrapText="1"/>
    </xf>
    <xf numFmtId="0" fontId="0" fillId="0" borderId="145" xfId="0" applyFill="1" applyBorder="1" applyAlignment="1">
      <alignment horizontal="left" vertical="center"/>
    </xf>
    <xf numFmtId="0" fontId="0" fillId="0" borderId="146" xfId="0" applyFill="1" applyBorder="1" applyAlignment="1">
      <alignment horizontal="left"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1" xfId="0" applyFill="1" applyBorder="1" applyAlignment="1">
      <alignment horizontal="distributed" vertical="center"/>
    </xf>
    <xf numFmtId="0" fontId="0" fillId="0" borderId="79" xfId="0" applyFill="1" applyBorder="1" applyAlignment="1">
      <alignment horizontal="center" vertical="center"/>
    </xf>
    <xf numFmtId="0" fontId="32" fillId="0" borderId="26" xfId="0" applyFont="1" applyFill="1" applyBorder="1" applyAlignment="1">
      <alignment horizontal="center" vertical="center" wrapText="1"/>
    </xf>
    <xf numFmtId="0" fontId="0" fillId="0" borderId="79" xfId="0" applyFill="1" applyBorder="1" applyAlignment="1">
      <alignment horizontal="center" vertical="center" wrapText="1"/>
    </xf>
    <xf numFmtId="0" fontId="0" fillId="0" borderId="149" xfId="0" applyFill="1" applyBorder="1" applyAlignment="1">
      <alignment horizontal="center" vertical="center" wrapText="1"/>
    </xf>
    <xf numFmtId="0" fontId="0" fillId="0" borderId="26" xfId="0"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62" xfId="0" applyFont="1" applyFill="1" applyBorder="1" applyAlignment="1">
      <alignment horizontal="center" vertical="center" wrapText="1"/>
    </xf>
    <xf numFmtId="0" fontId="13" fillId="0" borderId="0" xfId="0" applyFont="1" applyFill="1" applyAlignment="1">
      <alignment horizontal="left" vertical="center"/>
    </xf>
    <xf numFmtId="0" fontId="3" fillId="0" borderId="121" xfId="0" applyFont="1" applyFill="1" applyBorder="1" applyAlignment="1">
      <alignment horizontal="distributed" vertical="center" justifyLastLine="1" shrinkToFit="1"/>
    </xf>
    <xf numFmtId="0" fontId="3" fillId="0" borderId="75" xfId="0" applyFont="1" applyFill="1" applyBorder="1" applyAlignment="1">
      <alignment horizontal="distributed" vertical="center" justifyLastLine="1" shrinkToFit="1"/>
    </xf>
    <xf numFmtId="0" fontId="3" fillId="0" borderId="42" xfId="0" applyFont="1" applyFill="1" applyBorder="1" applyAlignment="1">
      <alignment horizontal="distributed" vertical="center" justifyLastLine="1" shrinkToFit="1"/>
    </xf>
    <xf numFmtId="0" fontId="3" fillId="0" borderId="150" xfId="0" applyFont="1" applyFill="1" applyBorder="1" applyAlignment="1">
      <alignment horizontal="distributed" vertical="center" justifyLastLine="1" shrinkToFit="1"/>
    </xf>
    <xf numFmtId="0" fontId="3" fillId="0" borderId="2" xfId="0" applyFont="1" applyFill="1" applyBorder="1" applyAlignment="1">
      <alignment horizontal="distributed" vertical="center" justifyLastLine="1" shrinkToFit="1"/>
    </xf>
    <xf numFmtId="0" fontId="3" fillId="0" borderId="15" xfId="0" applyFont="1" applyFill="1" applyBorder="1" applyAlignment="1">
      <alignment horizontal="distributed" vertical="center" justifyLastLine="1" shrinkToFit="1"/>
    </xf>
    <xf numFmtId="0" fontId="0" fillId="0" borderId="150" xfId="0" applyFont="1" applyFill="1" applyBorder="1" applyAlignment="1">
      <alignment horizontal="distributed" vertical="center" justifyLastLine="1" shrinkToFit="1"/>
    </xf>
    <xf numFmtId="0" fontId="34" fillId="0" borderId="150" xfId="0" applyFont="1" applyFill="1" applyBorder="1" applyAlignment="1">
      <alignment horizontal="distributed" vertical="center" justifyLastLine="1" shrinkToFit="1"/>
    </xf>
    <xf numFmtId="0" fontId="40" fillId="0" borderId="160" xfId="0" applyFont="1" applyFill="1" applyBorder="1" applyAlignment="1">
      <alignment horizontal="distributed" vertical="center" justifyLastLine="1" shrinkToFit="1"/>
    </xf>
    <xf numFmtId="0" fontId="40" fillId="0" borderId="90" xfId="0" applyFont="1" applyFill="1" applyBorder="1" applyAlignment="1">
      <alignment horizontal="distributed" vertical="center" justifyLastLine="1" shrinkToFit="1"/>
    </xf>
    <xf numFmtId="0" fontId="40" fillId="0" borderId="84" xfId="0" applyFont="1" applyFill="1" applyBorder="1" applyAlignment="1">
      <alignment horizontal="distributed" vertical="center" justifyLastLine="1" shrinkToFit="1"/>
    </xf>
    <xf numFmtId="0" fontId="9" fillId="0" borderId="150" xfId="0" applyFont="1" applyFill="1" applyBorder="1" applyAlignment="1">
      <alignment horizontal="distributed" vertical="center" justifyLastLine="1" shrinkToFit="1"/>
    </xf>
    <xf numFmtId="0" fontId="9" fillId="0" borderId="2" xfId="0" applyFont="1" applyFill="1" applyBorder="1" applyAlignment="1">
      <alignment horizontal="distributed" vertical="center" justifyLastLine="1" shrinkToFit="1"/>
    </xf>
    <xf numFmtId="0" fontId="9" fillId="0" borderId="15" xfId="0" applyFont="1" applyFill="1" applyBorder="1" applyAlignment="1">
      <alignment horizontal="distributed" vertical="center" justifyLastLine="1" shrinkToFit="1"/>
    </xf>
    <xf numFmtId="0" fontId="9" fillId="0" borderId="150" xfId="0" applyFont="1" applyFill="1" applyBorder="1" applyAlignment="1">
      <alignment horizontal="center" vertical="center" justifyLastLine="1" shrinkToFit="1"/>
    </xf>
    <xf numFmtId="0" fontId="9" fillId="0" borderId="2" xfId="0" applyFont="1" applyFill="1" applyBorder="1" applyAlignment="1">
      <alignment horizontal="center" vertical="center" justifyLastLine="1" shrinkToFit="1"/>
    </xf>
    <xf numFmtId="0" fontId="9" fillId="0" borderId="15" xfId="0" applyFont="1" applyFill="1" applyBorder="1" applyAlignment="1">
      <alignment horizontal="center" vertical="center" justifyLastLine="1" shrinkToFit="1"/>
    </xf>
    <xf numFmtId="0" fontId="41" fillId="0" borderId="0" xfId="0" applyFont="1" applyFill="1">
      <alignment vertical="center"/>
    </xf>
    <xf numFmtId="0" fontId="0" fillId="0" borderId="157" xfId="0" applyFont="1" applyFill="1" applyBorder="1" applyAlignment="1">
      <alignment horizontal="left" vertical="center" wrapText="1"/>
    </xf>
    <xf numFmtId="0" fontId="0" fillId="0" borderId="158" xfId="0" applyFont="1" applyFill="1" applyBorder="1" applyAlignment="1">
      <alignment horizontal="left" vertical="center"/>
    </xf>
    <xf numFmtId="0" fontId="0" fillId="0" borderId="159" xfId="0" applyFont="1" applyFill="1" applyBorder="1" applyAlignment="1">
      <alignment horizontal="left" vertical="center"/>
    </xf>
    <xf numFmtId="0" fontId="0" fillId="0" borderId="55" xfId="0" applyFill="1" applyBorder="1" applyAlignment="1">
      <alignment horizontal="center" vertical="center"/>
    </xf>
    <xf numFmtId="0" fontId="0" fillId="0" borderId="162" xfId="0" applyFill="1" applyBorder="1" applyAlignment="1">
      <alignment horizontal="center" vertical="center"/>
    </xf>
    <xf numFmtId="0" fontId="32" fillId="0" borderId="78"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54" xfId="0" applyFill="1" applyBorder="1" applyAlignment="1">
      <alignment horizontal="center" vertical="center" wrapText="1"/>
    </xf>
    <xf numFmtId="0" fontId="3" fillId="0" borderId="161" xfId="0" applyFont="1" applyFill="1" applyBorder="1" applyAlignment="1">
      <alignment horizontal="distributed" vertical="center" justifyLastLine="1" shrinkToFit="1"/>
    </xf>
    <xf numFmtId="0" fontId="3" fillId="0" borderId="5" xfId="0" applyFont="1" applyFill="1" applyBorder="1" applyAlignment="1">
      <alignment horizontal="distributed" vertical="center" justifyLastLine="1" shrinkToFit="1"/>
    </xf>
    <xf numFmtId="0" fontId="3" fillId="0" borderId="86"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1" xfId="0" applyFill="1" applyBorder="1" applyAlignment="1">
      <alignment horizontal="center" vertical="center"/>
    </xf>
    <xf numFmtId="0" fontId="0" fillId="0" borderId="151" xfId="0" applyFill="1" applyBorder="1" applyAlignment="1">
      <alignment horizontal="center" vertical="center" wrapText="1"/>
    </xf>
    <xf numFmtId="0" fontId="0" fillId="0" borderId="0" xfId="0" applyFill="1" applyBorder="1" applyAlignment="1">
      <alignment horizontal="distributed" vertical="center"/>
    </xf>
    <xf numFmtId="0" fontId="0" fillId="0" borderId="157" xfId="0" applyFill="1" applyBorder="1" applyAlignment="1">
      <alignment horizontal="left" vertical="center" wrapText="1"/>
    </xf>
    <xf numFmtId="0" fontId="0" fillId="0" borderId="158" xfId="0" applyFill="1" applyBorder="1" applyAlignment="1">
      <alignment horizontal="left" vertical="center"/>
    </xf>
    <xf numFmtId="0" fontId="0" fillId="0" borderId="207" xfId="0" applyFill="1" applyBorder="1" applyAlignment="1">
      <alignment horizontal="left" vertical="center"/>
    </xf>
    <xf numFmtId="0" fontId="0" fillId="0" borderId="54" xfId="0" applyFill="1" applyBorder="1" applyAlignment="1">
      <alignment horizontal="center" vertical="center"/>
    </xf>
    <xf numFmtId="0" fontId="0" fillId="0" borderId="27"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1"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6" xfId="0" applyFont="1" applyFill="1" applyBorder="1" applyAlignment="1">
      <alignment horizontal="distributed" vertical="center" indent="2" shrinkToFit="1"/>
    </xf>
    <xf numFmtId="0" fontId="0" fillId="0" borderId="150"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59" xfId="0" applyFill="1" applyBorder="1" applyAlignment="1">
      <alignment horizontal="left" vertical="center"/>
    </xf>
    <xf numFmtId="0" fontId="0" fillId="0" borderId="13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8" xfId="0" applyFont="1" applyFill="1" applyBorder="1" applyAlignment="1">
      <alignment horizontal="center" vertical="center" shrinkToFit="1"/>
    </xf>
    <xf numFmtId="0" fontId="13" fillId="0" borderId="79" xfId="0" applyFont="1" applyFill="1" applyBorder="1" applyAlignment="1">
      <alignment horizontal="left" vertical="top"/>
    </xf>
    <xf numFmtId="0" fontId="0" fillId="0" borderId="163"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3" xfId="0" applyFont="1" applyFill="1" applyBorder="1" applyAlignment="1">
      <alignment horizontal="distributed" vertical="center" indent="2" shrinkToFit="1"/>
    </xf>
    <xf numFmtId="0" fontId="0" fillId="0" borderId="170" xfId="0" applyBorder="1" applyAlignment="1">
      <alignment horizontal="distributed" vertical="center" indent="1"/>
    </xf>
    <xf numFmtId="0" fontId="0" fillId="0" borderId="156" xfId="0" applyBorder="1" applyAlignment="1">
      <alignment horizontal="distributed" vertical="center" indent="1"/>
    </xf>
    <xf numFmtId="0" fontId="0" fillId="0" borderId="35" xfId="0" applyBorder="1" applyAlignment="1">
      <alignment horizontal="distributed" vertical="center" indent="1"/>
    </xf>
    <xf numFmtId="0" fontId="0" fillId="0" borderId="1" xfId="0" applyBorder="1" applyAlignment="1">
      <alignment horizontal="distributed" vertical="center" indent="1"/>
    </xf>
    <xf numFmtId="0" fontId="0" fillId="0" borderId="164" xfId="0" applyBorder="1" applyAlignment="1">
      <alignment horizontal="distributed" vertical="center" indent="1"/>
    </xf>
    <xf numFmtId="0" fontId="0" fillId="0" borderId="79" xfId="0" applyBorder="1" applyAlignment="1">
      <alignment horizontal="distributed" vertical="center" indent="1"/>
    </xf>
    <xf numFmtId="0" fontId="0" fillId="0" borderId="98" xfId="0" applyBorder="1" applyAlignment="1">
      <alignment horizontal="distributed" vertical="center" indent="1"/>
    </xf>
    <xf numFmtId="0" fontId="0" fillId="0" borderId="75" xfId="0" applyBorder="1" applyAlignment="1">
      <alignment horizontal="distributed" vertical="center" indent="1"/>
    </xf>
    <xf numFmtId="0" fontId="0" fillId="0" borderId="166" xfId="0" applyBorder="1" applyAlignment="1">
      <alignment horizontal="distributed" vertical="center" indent="1"/>
    </xf>
    <xf numFmtId="0" fontId="0" fillId="0" borderId="0" xfId="0" applyBorder="1" applyAlignment="1">
      <alignment horizontal="distributed" vertical="center" indent="1"/>
    </xf>
    <xf numFmtId="0" fontId="41" fillId="2" borderId="0" xfId="0" applyFont="1" applyFill="1" applyBorder="1" applyAlignment="1">
      <alignment vertical="center"/>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2" xfId="0" applyBorder="1" applyAlignment="1">
      <alignment horizontal="left" vertical="center"/>
    </xf>
    <xf numFmtId="0" fontId="0" fillId="0" borderId="152" xfId="0" applyBorder="1" applyAlignment="1">
      <alignment horizontal="center" vertical="distributed" textRotation="255" justifyLastLine="1"/>
    </xf>
    <xf numFmtId="0" fontId="0" fillId="0" borderId="153" xfId="0" applyBorder="1" applyAlignment="1">
      <alignment horizontal="center" vertical="distributed" textRotation="255" justifyLastLine="1"/>
    </xf>
    <xf numFmtId="0" fontId="0" fillId="0" borderId="173" xfId="0" applyBorder="1" applyAlignment="1">
      <alignment horizontal="center" vertical="distributed" textRotation="255" justifyLastLine="1"/>
    </xf>
    <xf numFmtId="0" fontId="0" fillId="0" borderId="174" xfId="0" applyBorder="1" applyAlignment="1">
      <alignment horizontal="distributed" vertical="center" indent="1"/>
    </xf>
    <xf numFmtId="0" fontId="0" fillId="0" borderId="70" xfId="0" applyBorder="1" applyAlignment="1">
      <alignment horizontal="distributed" vertical="center" indent="1"/>
    </xf>
    <xf numFmtId="0" fontId="0" fillId="0" borderId="121" xfId="0" applyBorder="1" applyAlignment="1">
      <alignment horizontal="distributed" vertical="center" indent="1"/>
    </xf>
    <xf numFmtId="0" fontId="0" fillId="0" borderId="175" xfId="0" applyBorder="1" applyAlignment="1">
      <alignment horizontal="center" vertical="center"/>
    </xf>
    <xf numFmtId="0" fontId="0" fillId="0" borderId="88" xfId="0" applyBorder="1" applyAlignment="1">
      <alignment horizontal="center" vertical="center"/>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0" xfId="0" applyAlignment="1">
      <alignment wrapText="1"/>
    </xf>
    <xf numFmtId="0" fontId="44" fillId="0" borderId="0" xfId="3" applyAlignment="1">
      <alignment horizontal="left" vertical="center"/>
    </xf>
    <xf numFmtId="0" fontId="0" fillId="2" borderId="147" xfId="0" applyFill="1" applyBorder="1" applyAlignment="1">
      <alignment horizontal="distributed" indent="1"/>
    </xf>
    <xf numFmtId="0" fontId="0" fillId="2" borderId="79" xfId="0" applyFill="1" applyBorder="1" applyAlignment="1">
      <alignment horizontal="distributed" indent="1"/>
    </xf>
    <xf numFmtId="0" fontId="0" fillId="2" borderId="176" xfId="0" applyFill="1" applyBorder="1" applyAlignment="1">
      <alignment horizontal="distributed" indent="1"/>
    </xf>
    <xf numFmtId="0" fontId="0" fillId="2" borderId="72" xfId="0" applyFill="1" applyBorder="1" applyAlignment="1">
      <alignment horizontal="distributed" indent="1"/>
    </xf>
    <xf numFmtId="0" fontId="0" fillId="0" borderId="119" xfId="0" applyBorder="1" applyAlignment="1">
      <alignment horizontal="center" vertical="center" wrapText="1"/>
    </xf>
    <xf numFmtId="0" fontId="0" fillId="0" borderId="87" xfId="0" applyBorder="1" applyAlignment="1">
      <alignment horizontal="center" vertical="center"/>
    </xf>
    <xf numFmtId="0" fontId="0" fillId="0" borderId="150" xfId="0" applyBorder="1" applyAlignment="1">
      <alignment horizontal="distributed" vertical="center" indent="1"/>
    </xf>
    <xf numFmtId="0" fontId="0" fillId="0" borderId="11" xfId="0" applyBorder="1" applyAlignment="1">
      <alignment horizontal="distributed" vertical="center" indent="1"/>
    </xf>
    <xf numFmtId="0" fontId="0" fillId="0" borderId="64" xfId="0" applyBorder="1" applyAlignment="1">
      <alignment horizontal="center" vertical="top"/>
    </xf>
    <xf numFmtId="0" fontId="0" fillId="0" borderId="1" xfId="0" applyBorder="1" applyAlignment="1">
      <alignment horizontal="center" vertical="top"/>
    </xf>
    <xf numFmtId="0" fontId="0" fillId="0" borderId="121" xfId="0" applyBorder="1" applyAlignment="1">
      <alignment horizontal="center" vertical="center" wrapText="1"/>
    </xf>
    <xf numFmtId="0" fontId="0" fillId="0" borderId="75" xfId="0" applyBorder="1" applyAlignment="1">
      <alignment horizontal="center" vertical="center"/>
    </xf>
    <xf numFmtId="0" fontId="41" fillId="2" borderId="1" xfId="0" applyFont="1" applyFill="1" applyBorder="1" applyAlignment="1">
      <alignment vertical="center"/>
    </xf>
    <xf numFmtId="0" fontId="0" fillId="0" borderId="139" xfId="0" applyBorder="1" applyAlignment="1">
      <alignment horizontal="distributed" vertical="center" indent="1"/>
    </xf>
    <xf numFmtId="0" fontId="0" fillId="0" borderId="18" xfId="0" applyBorder="1" applyAlignment="1">
      <alignment horizontal="distributed" vertical="center" indent="1"/>
    </xf>
    <xf numFmtId="177" fontId="0" fillId="0" borderId="94" xfId="0" applyNumberFormat="1" applyFill="1" applyBorder="1" applyAlignment="1" applyProtection="1">
      <alignment horizontal="right" vertical="center"/>
      <protection locked="0"/>
    </xf>
    <xf numFmtId="177" fontId="0" fillId="0" borderId="178" xfId="0" applyNumberFormat="1" applyFill="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81" fontId="34" fillId="2" borderId="14" xfId="0" applyNumberFormat="1" applyFont="1" applyFill="1" applyBorder="1" applyAlignment="1" applyProtection="1">
      <alignment horizontal="right" vertical="center"/>
    </xf>
    <xf numFmtId="181" fontId="34" fillId="2" borderId="128" xfId="0" applyNumberFormat="1" applyFont="1" applyFill="1" applyBorder="1" applyAlignment="1" applyProtection="1">
      <alignment horizontal="right" vertical="center"/>
    </xf>
    <xf numFmtId="177" fontId="0" fillId="0" borderId="15" xfId="0" applyNumberFormat="1" applyBorder="1" applyAlignment="1" applyProtection="1">
      <alignment horizontal="right" vertical="center"/>
    </xf>
    <xf numFmtId="177" fontId="0" fillId="0" borderId="84" xfId="0" applyNumberFormat="1" applyBorder="1" applyAlignment="1" applyProtection="1">
      <alignment horizontal="right" vertical="center"/>
    </xf>
    <xf numFmtId="177" fontId="0" fillId="0" borderId="67" xfId="0" applyNumberFormat="1" applyBorder="1" applyAlignment="1" applyProtection="1">
      <alignment horizontal="right" vertical="center"/>
    </xf>
    <xf numFmtId="177" fontId="0" fillId="0" borderId="209" xfId="0" applyNumberFormat="1" applyBorder="1" applyAlignment="1" applyProtection="1">
      <alignment horizontal="right" vertical="center"/>
    </xf>
    <xf numFmtId="177" fontId="0" fillId="0" borderId="68" xfId="0" applyNumberFormat="1" applyFill="1" applyBorder="1" applyAlignment="1" applyProtection="1">
      <alignment horizontal="right" vertical="center"/>
      <protection locked="0"/>
    </xf>
    <xf numFmtId="177" fontId="0" fillId="0" borderId="208" xfId="0" applyNumberFormat="1" applyFill="1" applyBorder="1" applyAlignment="1" applyProtection="1">
      <alignment horizontal="right" vertical="center"/>
      <protection locked="0"/>
    </xf>
    <xf numFmtId="177" fontId="0" fillId="0" borderId="37" xfId="0" applyNumberFormat="1" applyFill="1" applyBorder="1" applyAlignment="1" applyProtection="1">
      <alignment horizontal="right" vertical="center"/>
      <protection locked="0"/>
    </xf>
    <xf numFmtId="177" fontId="0" fillId="0" borderId="42" xfId="0" applyNumberFormat="1" applyBorder="1" applyAlignment="1" applyProtection="1">
      <alignment horizontal="right" vertical="center"/>
    </xf>
    <xf numFmtId="177" fontId="0" fillId="0" borderId="135" xfId="0" applyNumberFormat="1" applyBorder="1" applyAlignment="1" applyProtection="1">
      <alignment horizontal="right" vertical="center"/>
    </xf>
    <xf numFmtId="181" fontId="0" fillId="0" borderId="68" xfId="0" applyNumberFormat="1" applyFill="1" applyBorder="1" applyAlignment="1" applyProtection="1">
      <alignment horizontal="right" vertical="center"/>
    </xf>
    <xf numFmtId="181" fontId="0" fillId="0" borderId="69" xfId="0" applyNumberFormat="1" applyFill="1" applyBorder="1" applyAlignment="1" applyProtection="1">
      <alignment horizontal="right" vertical="center"/>
    </xf>
    <xf numFmtId="181" fontId="0" fillId="0" borderId="208" xfId="0" applyNumberFormat="1" applyFill="1" applyBorder="1" applyAlignment="1" applyProtection="1">
      <alignment horizontal="right" vertical="center"/>
    </xf>
    <xf numFmtId="181" fontId="0" fillId="0" borderId="39" xfId="0" applyNumberFormat="1" applyFill="1" applyBorder="1" applyAlignment="1" applyProtection="1">
      <alignment horizontal="right" vertical="center"/>
    </xf>
    <xf numFmtId="177" fontId="0" fillId="0" borderId="149" xfId="0" applyNumberFormat="1" applyFill="1" applyBorder="1" applyAlignment="1" applyProtection="1">
      <alignment horizontal="right" vertical="center"/>
      <protection locked="0"/>
    </xf>
    <xf numFmtId="0" fontId="0" fillId="2" borderId="1" xfId="0" applyFont="1" applyFill="1" applyBorder="1" applyAlignment="1">
      <alignment horizontal="right" vertical="center"/>
    </xf>
    <xf numFmtId="0" fontId="15" fillId="0" borderId="0" xfId="0" applyFont="1" applyFill="1" applyAlignment="1">
      <alignment horizontal="left" vertical="center" wrapText="1"/>
    </xf>
    <xf numFmtId="0" fontId="15" fillId="0" borderId="0" xfId="0" applyFont="1" applyFill="1" applyAlignment="1">
      <alignment horizontal="left" vertical="top" wrapText="1"/>
    </xf>
    <xf numFmtId="0" fontId="15" fillId="0" borderId="0" xfId="0" applyFont="1" applyFill="1" applyAlignment="1">
      <alignment horizontal="left" vertical="top"/>
    </xf>
    <xf numFmtId="0" fontId="0" fillId="0" borderId="0" xfId="0" applyAlignment="1">
      <alignment vertical="center" wrapText="1"/>
    </xf>
    <xf numFmtId="0" fontId="41"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5" xfId="0" applyBorder="1">
      <alignment vertical="center"/>
    </xf>
    <xf numFmtId="0" fontId="0" fillId="0" borderId="174"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0" xfId="0" applyBorder="1" applyAlignment="1">
      <alignment horizontal="distributed" vertical="center" wrapText="1"/>
    </xf>
    <xf numFmtId="0" fontId="0" fillId="0" borderId="177" xfId="0" applyBorder="1" applyAlignment="1">
      <alignment horizontal="distributed" vertical="center" wrapText="1" indent="1"/>
    </xf>
    <xf numFmtId="0" fontId="0" fillId="0" borderId="165"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90" xfId="0" applyNumberFormat="1" applyFill="1" applyBorder="1" applyProtection="1">
      <alignment vertical="center"/>
      <protection locked="0"/>
    </xf>
    <xf numFmtId="177" fontId="0" fillId="0" borderId="191" xfId="0" applyNumberFormat="1" applyFill="1" applyBorder="1" applyProtection="1">
      <alignment vertical="center"/>
      <protection locked="0"/>
    </xf>
    <xf numFmtId="177" fontId="0" fillId="0" borderId="11" xfId="0" applyNumberFormat="1" applyFill="1" applyBorder="1" applyProtection="1">
      <alignment vertical="center"/>
      <protection locked="0"/>
    </xf>
    <xf numFmtId="177" fontId="0" fillId="0" borderId="76" xfId="0" applyNumberFormat="1" applyFill="1" applyBorder="1" applyProtection="1">
      <alignment vertical="center"/>
      <protection locked="0"/>
    </xf>
    <xf numFmtId="0" fontId="0" fillId="0" borderId="87" xfId="0" applyBorder="1" applyAlignment="1">
      <alignment horizontal="distributed" vertical="center" inden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183" xfId="0" applyBorder="1" applyAlignment="1">
      <alignment vertical="center" textRotation="255" shrinkToFit="1"/>
    </xf>
    <xf numFmtId="0" fontId="0" fillId="0" borderId="181" xfId="0" applyBorder="1" applyAlignment="1">
      <alignment vertical="center" textRotation="255" shrinkToFit="1"/>
    </xf>
    <xf numFmtId="0" fontId="0" fillId="0" borderId="184" xfId="0" applyBorder="1" applyAlignment="1">
      <alignment horizontal="distributed" vertical="center" indent="5"/>
    </xf>
    <xf numFmtId="0" fontId="0" fillId="0" borderId="185" xfId="0" applyBorder="1" applyAlignment="1">
      <alignment horizontal="distributed" vertical="center" indent="5"/>
    </xf>
    <xf numFmtId="0" fontId="0" fillId="0" borderId="186" xfId="0" applyBorder="1" applyAlignment="1">
      <alignment horizontal="center" vertical="center" textRotation="255"/>
    </xf>
    <xf numFmtId="0" fontId="0" fillId="0" borderId="187" xfId="0" applyBorder="1" applyAlignment="1">
      <alignment horizontal="center" vertical="center" textRotation="255"/>
    </xf>
    <xf numFmtId="0" fontId="0" fillId="0" borderId="188" xfId="0" applyBorder="1" applyAlignment="1">
      <alignment horizontal="center" vertical="center" textRotation="255"/>
    </xf>
    <xf numFmtId="0" fontId="34" fillId="0" borderId="140" xfId="0" applyFont="1" applyBorder="1" applyAlignment="1">
      <alignment horizontal="center" vertical="center" textRotation="255"/>
    </xf>
    <xf numFmtId="0" fontId="34" fillId="0" borderId="187" xfId="0" applyFont="1" applyBorder="1" applyAlignment="1">
      <alignment horizontal="center" vertical="center" textRotation="255"/>
    </xf>
    <xf numFmtId="0" fontId="34" fillId="0" borderId="188" xfId="0" applyFont="1" applyBorder="1" applyAlignment="1">
      <alignment horizontal="center" vertical="center" textRotation="255"/>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13" fillId="0" borderId="0" xfId="0" applyFont="1" applyAlignment="1">
      <alignment vertical="top" wrapText="1"/>
    </xf>
    <xf numFmtId="0" fontId="13" fillId="0" borderId="0" xfId="0" applyFont="1" applyAlignment="1">
      <alignment vertical="top"/>
    </xf>
    <xf numFmtId="177" fontId="0" fillId="0" borderId="101" xfId="0" applyNumberFormat="1" applyFill="1" applyBorder="1" applyProtection="1">
      <alignment vertical="center"/>
      <protection locked="0"/>
    </xf>
    <xf numFmtId="177" fontId="0" fillId="0" borderId="17" xfId="0" applyNumberFormat="1" applyFill="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2"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95" xfId="0" applyNumberFormat="1" applyBorder="1" applyAlignment="1" applyProtection="1">
      <alignment horizontal="center" vertical="center"/>
      <protection locked="0"/>
    </xf>
    <xf numFmtId="177" fontId="0" fillId="0" borderId="189" xfId="0" applyNumberFormat="1" applyFill="1" applyBorder="1" applyAlignment="1" applyProtection="1">
      <alignment horizontal="center" vertical="center"/>
      <protection locked="0"/>
    </xf>
    <xf numFmtId="0" fontId="0" fillId="0" borderId="179" xfId="0" applyBorder="1" applyAlignment="1">
      <alignment horizontal="center" vertical="distributed" textRotation="255" indent="2"/>
    </xf>
    <xf numFmtId="0" fontId="0" fillId="0" borderId="180" xfId="0" applyBorder="1" applyAlignment="1">
      <alignment horizontal="center" vertical="distributed" textRotation="255" indent="2"/>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3"/>
    </xf>
    <xf numFmtId="0" fontId="0" fillId="0" borderId="180" xfId="0" applyBorder="1" applyAlignment="1">
      <alignment horizontal="center" vertical="distributed" textRotation="255" indent="3"/>
    </xf>
    <xf numFmtId="0" fontId="0" fillId="0" borderId="50" xfId="0" applyBorder="1" applyAlignment="1">
      <alignment horizontal="center" vertical="distributed" textRotation="255" indent="3"/>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2" borderId="81"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177" fontId="0" fillId="0" borderId="81"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0" xfId="0" applyNumberFormat="1" applyFill="1" applyBorder="1" applyAlignment="1" applyProtection="1">
      <alignment horizontal="center" vertical="center"/>
      <protection locked="0"/>
    </xf>
    <xf numFmtId="177" fontId="0" fillId="0" borderId="71" xfId="0" applyNumberFormat="1" applyFill="1" applyBorder="1" applyAlignment="1" applyProtection="1">
      <alignment horizontal="center" vertical="center"/>
      <protection locked="0"/>
    </xf>
    <xf numFmtId="0" fontId="42" fillId="0" borderId="91" xfId="0" applyFont="1" applyBorder="1" applyAlignment="1">
      <alignment horizontal="center" vertical="center" wrapText="1"/>
    </xf>
    <xf numFmtId="0" fontId="42" fillId="0" borderId="5" xfId="0" applyFont="1" applyBorder="1" applyAlignment="1">
      <alignment horizontal="center" vertical="center" wrapText="1"/>
    </xf>
    <xf numFmtId="177" fontId="34" fillId="0" borderId="11" xfId="0" applyNumberFormat="1" applyFont="1" applyFill="1" applyBorder="1" applyProtection="1">
      <alignment vertical="center"/>
      <protection locked="0"/>
    </xf>
    <xf numFmtId="177" fontId="34" fillId="0" borderId="76" xfId="0" applyNumberFormat="1" applyFont="1" applyFill="1" applyBorder="1" applyProtection="1">
      <alignment vertical="center"/>
      <protection locked="0"/>
    </xf>
    <xf numFmtId="0" fontId="33" fillId="0" borderId="177" xfId="0" applyFont="1" applyBorder="1" applyAlignment="1">
      <alignment horizontal="center" vertical="center"/>
    </xf>
    <xf numFmtId="0" fontId="33" fillId="0" borderId="79" xfId="0" applyFont="1" applyBorder="1" applyAlignment="1">
      <alignment horizontal="center" vertical="center"/>
    </xf>
    <xf numFmtId="0" fontId="33" fillId="0" borderId="165" xfId="0" applyFont="1" applyBorder="1" applyAlignment="1">
      <alignment horizontal="center"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3" fillId="0" borderId="12" xfId="0" applyFont="1" applyBorder="1" applyAlignment="1">
      <alignment horizontal="center" vertical="center"/>
    </xf>
    <xf numFmtId="0" fontId="33" fillId="0" borderId="91" xfId="0" applyFont="1" applyBorder="1" applyAlignment="1">
      <alignment horizontal="distributed" vertical="center" indent="2"/>
    </xf>
    <xf numFmtId="0" fontId="33" fillId="0" borderId="3" xfId="0" applyFont="1" applyBorder="1" applyAlignment="1">
      <alignment horizontal="distributed" vertical="center" indent="2"/>
    </xf>
    <xf numFmtId="0" fontId="34" fillId="0" borderId="1" xfId="0" applyFont="1" applyBorder="1" applyAlignment="1" applyProtection="1">
      <alignment horizontal="right" vertical="center" wrapText="1"/>
      <protection locked="0"/>
    </xf>
    <xf numFmtId="0" fontId="33" fillId="0" borderId="147" xfId="0" applyFont="1" applyBorder="1" applyAlignment="1">
      <alignment horizontal="center" vertical="distributed" textRotation="255" indent="2"/>
    </xf>
    <xf numFmtId="0" fontId="33" fillId="0" borderId="165" xfId="0" applyFont="1" applyBorder="1" applyAlignment="1">
      <alignment horizontal="center" vertical="distributed" textRotation="255" indent="2"/>
    </xf>
    <xf numFmtId="0" fontId="33" fillId="0" borderId="63" xfId="0" applyFont="1" applyBorder="1" applyAlignment="1">
      <alignment horizontal="center" vertical="distributed" textRotation="255" indent="2"/>
    </xf>
    <xf numFmtId="0" fontId="33" fillId="0" borderId="65" xfId="0" applyFont="1" applyBorder="1" applyAlignment="1">
      <alignment horizontal="center" vertical="distributed" textRotation="255" indent="2"/>
    </xf>
    <xf numFmtId="0" fontId="33" fillId="0" borderId="64" xfId="0" applyFont="1" applyBorder="1" applyAlignment="1">
      <alignment horizontal="center" vertical="distributed" textRotation="255" indent="2"/>
    </xf>
    <xf numFmtId="0" fontId="33" fillId="0" borderId="12" xfId="0" applyFont="1" applyBorder="1" applyAlignment="1">
      <alignment horizontal="center" vertical="distributed" textRotation="255" indent="2"/>
    </xf>
    <xf numFmtId="0" fontId="33" fillId="0" borderId="91"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distributed" vertical="center" indent="1"/>
    </xf>
    <xf numFmtId="0" fontId="33" fillId="0" borderId="128" xfId="0" applyFont="1" applyBorder="1" applyAlignment="1">
      <alignment horizontal="distributed" vertical="center" indent="1"/>
    </xf>
    <xf numFmtId="0" fontId="33"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34" fillId="0" borderId="0" xfId="0" applyFont="1" applyAlignment="1">
      <alignment vertical="center" wrapText="1"/>
    </xf>
    <xf numFmtId="0" fontId="48" fillId="0" borderId="91" xfId="0" applyFont="1" applyBorder="1" applyAlignment="1">
      <alignment horizontal="center" vertical="center" textRotation="255" shrinkToFit="1"/>
    </xf>
    <xf numFmtId="0" fontId="48" fillId="0" borderId="92" xfId="0" applyFont="1" applyBorder="1">
      <alignment vertical="center"/>
    </xf>
    <xf numFmtId="0" fontId="48" fillId="0" borderId="3" xfId="0" applyFont="1" applyBorder="1">
      <alignment vertical="center"/>
    </xf>
    <xf numFmtId="0" fontId="33" fillId="0" borderId="140" xfId="0" applyFont="1" applyBorder="1" applyAlignment="1">
      <alignment horizontal="center" vertical="distributed" textRotation="255" indent="10"/>
    </xf>
    <xf numFmtId="0" fontId="33" fillId="0" borderId="187" xfId="0" applyFont="1" applyBorder="1" applyAlignment="1">
      <alignment horizontal="center" vertical="distributed" textRotation="255" indent="10"/>
    </xf>
    <xf numFmtId="0" fontId="33" fillId="0" borderId="139" xfId="0" applyFont="1" applyBorder="1" applyAlignment="1">
      <alignment horizontal="center" vertical="distributed" textRotation="255" indent="10"/>
    </xf>
    <xf numFmtId="0" fontId="33" fillId="0" borderId="91" xfId="0" applyFont="1" applyBorder="1" applyAlignment="1">
      <alignment horizontal="center" vertical="center" textRotation="255" shrinkToFit="1"/>
    </xf>
    <xf numFmtId="0" fontId="33" fillId="0" borderId="92" xfId="0" applyFont="1" applyBorder="1" applyAlignment="1">
      <alignment horizontal="center" vertical="center" textRotation="255" shrinkToFit="1"/>
    </xf>
    <xf numFmtId="0" fontId="33" fillId="0" borderId="3" xfId="0" applyFont="1" applyBorder="1" applyAlignment="1">
      <alignment horizontal="center" vertical="center" textRotation="255" shrinkToFit="1"/>
    </xf>
    <xf numFmtId="0" fontId="33" fillId="0" borderId="91" xfId="0" applyFont="1" applyBorder="1" applyAlignment="1">
      <alignment horizontal="center" vertical="center" textRotation="255"/>
    </xf>
    <xf numFmtId="0" fontId="33" fillId="0" borderId="92" xfId="0" applyFont="1" applyBorder="1" applyAlignment="1">
      <alignment horizontal="center" vertical="center" textRotation="255"/>
    </xf>
    <xf numFmtId="0" fontId="33" fillId="0" borderId="3" xfId="0" applyFont="1" applyBorder="1" applyAlignment="1">
      <alignment horizontal="center" vertical="center" textRotation="255"/>
    </xf>
    <xf numFmtId="0" fontId="33" fillId="0" borderId="147" xfId="0" applyFont="1" applyBorder="1" applyAlignment="1">
      <alignment horizontal="center" vertical="center"/>
    </xf>
    <xf numFmtId="0" fontId="33" fillId="0" borderId="64" xfId="0" applyFont="1" applyBorder="1" applyAlignment="1">
      <alignment horizontal="center" vertical="center"/>
    </xf>
    <xf numFmtId="0" fontId="33" fillId="0" borderId="91" xfId="0" applyFont="1" applyBorder="1" applyAlignment="1">
      <alignment horizontal="center" vertical="distributed" textRotation="255" indent="6"/>
    </xf>
    <xf numFmtId="0" fontId="33" fillId="0" borderId="92" xfId="0" applyFont="1" applyBorder="1">
      <alignment vertical="center"/>
    </xf>
    <xf numFmtId="0" fontId="33" fillId="0" borderId="3" xfId="0" applyFont="1" applyBorder="1">
      <alignment vertical="center"/>
    </xf>
    <xf numFmtId="0" fontId="33" fillId="0" borderId="91" xfId="0" applyFont="1" applyBorder="1" applyAlignment="1">
      <alignment horizontal="center" vertical="distributed" textRotation="255" indent="1"/>
    </xf>
    <xf numFmtId="0" fontId="33" fillId="0" borderId="92" xfId="0" applyFont="1" applyBorder="1" applyAlignment="1">
      <alignment horizontal="center" vertical="distributed" textRotation="255" indent="1"/>
    </xf>
    <xf numFmtId="0" fontId="33" fillId="0" borderId="3" xfId="0" applyFont="1" applyBorder="1" applyAlignment="1">
      <alignment horizontal="center" vertical="distributed" textRotation="255" indent="1"/>
    </xf>
    <xf numFmtId="0" fontId="49" fillId="0" borderId="91" xfId="0" applyFont="1" applyBorder="1" applyAlignment="1">
      <alignment horizontal="center" vertical="center" textRotation="255" shrinkToFit="1"/>
    </xf>
    <xf numFmtId="0" fontId="49" fillId="0" borderId="92" xfId="0" applyFont="1" applyBorder="1" applyAlignment="1">
      <alignment horizontal="center" vertical="center" textRotation="255" shrinkToFit="1"/>
    </xf>
    <xf numFmtId="0" fontId="49" fillId="0" borderId="3" xfId="0" applyFont="1" applyBorder="1" applyAlignment="1">
      <alignment horizontal="center" vertical="center" textRotation="255" shrinkToFit="1"/>
    </xf>
    <xf numFmtId="0" fontId="34" fillId="0" borderId="1" xfId="0" applyFont="1" applyBorder="1" applyAlignment="1" applyProtection="1">
      <alignment horizontal="right" vertical="center" wrapText="1"/>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4" fillId="0" borderId="1" xfId="0" applyFont="1" applyBorder="1" applyAlignment="1">
      <alignment vertical="center" wrapText="1"/>
    </xf>
    <xf numFmtId="0" fontId="0" fillId="0" borderId="4" xfId="0" applyBorder="1" applyAlignment="1">
      <alignment horizontal="distributed" vertical="center" indent="1"/>
    </xf>
    <xf numFmtId="0" fontId="0" fillId="0" borderId="186" xfId="0" applyBorder="1" applyAlignment="1">
      <alignment horizontal="center" vertical="distributed" textRotation="255" indent="2"/>
    </xf>
    <xf numFmtId="0" fontId="0" fillId="0" borderId="187" xfId="0" applyBorder="1" applyAlignment="1">
      <alignment horizontal="center" vertical="distributed" textRotation="255" indent="2"/>
    </xf>
    <xf numFmtId="0" fontId="0" fillId="0" borderId="188" xfId="0" applyBorder="1" applyAlignment="1">
      <alignment horizontal="center" vertical="distributed" textRotation="255" indent="2"/>
    </xf>
    <xf numFmtId="0" fontId="0" fillId="0" borderId="2" xfId="0" applyBorder="1" applyAlignment="1">
      <alignment horizontal="distributed" vertical="center" indent="1"/>
    </xf>
    <xf numFmtId="0" fontId="0" fillId="0" borderId="1" xfId="0" applyBorder="1" applyAlignment="1">
      <alignment horizontal="distributed" vertical="center" wrapText="1"/>
    </xf>
    <xf numFmtId="0" fontId="0" fillId="0" borderId="150"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5" xfId="0" applyFill="1" applyBorder="1" applyAlignment="1">
      <alignment horizontal="distributed" vertical="center" indent="1"/>
    </xf>
    <xf numFmtId="0" fontId="0" fillId="0" borderId="162"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5" xfId="0" applyBorder="1" applyAlignment="1">
      <alignment horizontal="distributed" vertical="center" indent="1"/>
    </xf>
    <xf numFmtId="0" fontId="0" fillId="0" borderId="193" xfId="0" applyBorder="1" applyAlignment="1">
      <alignment horizontal="center" vertical="center"/>
    </xf>
    <xf numFmtId="0" fontId="0" fillId="0" borderId="194" xfId="0" applyBorder="1" applyAlignment="1">
      <alignment horizontal="center" vertical="center"/>
    </xf>
    <xf numFmtId="0" fontId="0" fillId="0" borderId="160"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2" fillId="0" borderId="90" xfId="0" applyFont="1" applyBorder="1" applyAlignment="1">
      <alignment horizontal="left" vertical="center" indent="1"/>
    </xf>
    <xf numFmtId="0" fontId="32" fillId="0" borderId="84" xfId="0" applyFont="1" applyBorder="1" applyAlignment="1">
      <alignment horizontal="left" vertical="center" indent="1"/>
    </xf>
    <xf numFmtId="0" fontId="0" fillId="0" borderId="161"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14" fillId="0" borderId="1" xfId="0" applyFont="1" applyFill="1" applyBorder="1" applyAlignment="1">
      <alignment vertical="center" wrapText="1"/>
    </xf>
    <xf numFmtId="0" fontId="0" fillId="0" borderId="195" xfId="0" applyBorder="1" applyAlignment="1" applyProtection="1">
      <alignment horizontal="center" vertical="center"/>
    </xf>
    <xf numFmtId="0" fontId="0" fillId="0" borderId="142" xfId="0" applyBorder="1" applyAlignment="1" applyProtection="1">
      <alignment horizontal="center" vertical="center"/>
    </xf>
    <xf numFmtId="0" fontId="0" fillId="0" borderId="152" xfId="0" applyBorder="1" applyAlignment="1">
      <alignment horizontal="center" vertical="distributed" textRotation="255" indent="2"/>
    </xf>
    <xf numFmtId="0" fontId="0" fillId="0" borderId="153"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71" xfId="0" applyBorder="1" applyAlignment="1">
      <alignment horizontal="distributed" vertical="center" indent="1"/>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1" xfId="0" applyFont="1" applyFill="1" applyBorder="1">
      <alignment vertical="center"/>
    </xf>
    <xf numFmtId="0" fontId="0" fillId="0" borderId="76" xfId="0" applyFont="1" applyFill="1" applyBorder="1">
      <alignment vertical="center"/>
    </xf>
    <xf numFmtId="0" fontId="0" fillId="0" borderId="198" xfId="0" applyFont="1" applyFill="1" applyBorder="1" applyAlignment="1">
      <alignment horizontal="distributed" vertical="center" indent="3"/>
    </xf>
    <xf numFmtId="0" fontId="0" fillId="0" borderId="199" xfId="0" applyFont="1" applyFill="1" applyBorder="1" applyAlignment="1">
      <alignment horizontal="distributed" vertical="center" indent="3"/>
    </xf>
    <xf numFmtId="0" fontId="0" fillId="0" borderId="202" xfId="0" applyFont="1" applyFill="1" applyBorder="1" applyAlignment="1">
      <alignment horizontal="center" vertical="center"/>
    </xf>
    <xf numFmtId="0" fontId="0" fillId="0" borderId="187"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200" xfId="0" applyFont="1" applyFill="1" applyBorder="1">
      <alignment vertical="center"/>
    </xf>
    <xf numFmtId="0" fontId="0" fillId="0" borderId="201" xfId="0" applyFont="1" applyFill="1" applyBorder="1">
      <alignment vertical="center"/>
    </xf>
    <xf numFmtId="0" fontId="0" fillId="0" borderId="2" xfId="0" applyFont="1" applyFill="1" applyBorder="1" applyAlignment="1">
      <alignment horizontal="left" vertical="center"/>
    </xf>
    <xf numFmtId="0" fontId="0" fillId="0" borderId="187" xfId="0" applyFont="1" applyFill="1" applyBorder="1" applyAlignment="1">
      <alignment horizontal="center" vertical="center" wrapText="1"/>
    </xf>
    <xf numFmtId="0" fontId="0" fillId="0" borderId="139" xfId="0" applyFont="1" applyFill="1" applyBorder="1" applyAlignment="1">
      <alignment horizontal="center" vertical="center" wrapText="1"/>
    </xf>
    <xf numFmtId="0" fontId="0" fillId="0" borderId="20" xfId="0" applyFont="1" applyFill="1" applyBorder="1">
      <alignment vertical="center"/>
    </xf>
    <xf numFmtId="0" fontId="0" fillId="0" borderId="71" xfId="0" applyFont="1" applyFill="1" applyBorder="1">
      <alignment vertical="center"/>
    </xf>
    <xf numFmtId="0" fontId="0" fillId="0" borderId="11" xfId="0" applyFont="1" applyFill="1" applyBorder="1" applyAlignment="1">
      <alignment horizontal="left" vertical="center"/>
    </xf>
    <xf numFmtId="0" fontId="0" fillId="0" borderId="76" xfId="0" applyFont="1" applyFill="1" applyBorder="1" applyAlignment="1">
      <alignment horizontal="left" vertical="center"/>
    </xf>
    <xf numFmtId="0" fontId="0" fillId="0" borderId="18" xfId="0" applyFont="1" applyFill="1" applyBorder="1" applyAlignment="1">
      <alignment horizontal="left" vertical="center"/>
    </xf>
    <xf numFmtId="0" fontId="0" fillId="0" borderId="12" xfId="0" applyFont="1" applyFill="1" applyBorder="1" applyAlignment="1">
      <alignment horizontal="left" vertical="center"/>
    </xf>
    <xf numFmtId="0" fontId="0" fillId="0" borderId="140" xfId="0" applyFont="1" applyFill="1" applyBorder="1" applyAlignment="1">
      <alignment horizontal="center" vertical="center" wrapText="1"/>
    </xf>
    <xf numFmtId="0" fontId="0" fillId="0" borderId="82" xfId="0" applyFont="1" applyFill="1" applyBorder="1">
      <alignment vertical="center"/>
    </xf>
    <xf numFmtId="0" fontId="0" fillId="0" borderId="77" xfId="0" applyFont="1" applyFill="1" applyBorder="1">
      <alignment vertical="center"/>
    </xf>
    <xf numFmtId="0" fontId="0" fillId="0" borderId="20" xfId="0" applyFont="1" applyFill="1" applyBorder="1" applyAlignment="1">
      <alignment horizontal="left" vertical="center"/>
    </xf>
    <xf numFmtId="0" fontId="0" fillId="0" borderId="71" xfId="0" applyFont="1" applyFill="1" applyBorder="1" applyAlignment="1">
      <alignment horizontal="left" vertical="center"/>
    </xf>
    <xf numFmtId="0" fontId="0" fillId="0" borderId="78" xfId="0" applyFont="1" applyFill="1" applyBorder="1">
      <alignment vertical="center"/>
    </xf>
    <xf numFmtId="0" fontId="0" fillId="0" borderId="162" xfId="0" applyFont="1" applyFill="1" applyBorder="1">
      <alignment vertical="center"/>
    </xf>
    <xf numFmtId="0" fontId="0" fillId="0" borderId="78" xfId="0" applyFont="1" applyFill="1" applyBorder="1" applyAlignment="1">
      <alignment horizontal="left" vertical="center"/>
    </xf>
    <xf numFmtId="0" fontId="0" fillId="0" borderId="162" xfId="0" applyFont="1" applyFill="1" applyBorder="1" applyAlignment="1">
      <alignment horizontal="left" vertical="center"/>
    </xf>
    <xf numFmtId="0" fontId="0" fillId="0" borderId="11" xfId="0" applyFont="1" applyFill="1" applyBorder="1" applyAlignment="1">
      <alignment vertical="center" shrinkToFit="1"/>
    </xf>
    <xf numFmtId="0" fontId="0" fillId="0" borderId="76" xfId="0" applyFont="1" applyFill="1" applyBorder="1" applyAlignment="1">
      <alignment vertical="center" shrinkToFit="1"/>
    </xf>
    <xf numFmtId="0" fontId="0" fillId="0" borderId="83" xfId="0" applyFont="1" applyFill="1" applyBorder="1">
      <alignment vertical="center"/>
    </xf>
    <xf numFmtId="0" fontId="0" fillId="0" borderId="89" xfId="0" applyFont="1" applyFill="1" applyBorder="1">
      <alignment vertical="center"/>
    </xf>
    <xf numFmtId="0" fontId="0" fillId="0" borderId="140"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42;&#32771;/&#65288;&#35686;&#20633;&#35506;&#22238;&#31572;&#65289;4+&#12304;&#32207;&#21209;&#35506;&#1230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務"/>
      <sheetName val="資格取得統計"/>
      <sheetName val="勤続年数抽出"/>
      <sheetName val="データベース"/>
      <sheetName val="岸和田市の消防力（警備課）"/>
      <sheetName val="消防車両一覧表2-10（警備課）"/>
      <sheetName val="消防車両一覧表 (2)（警備課）"/>
      <sheetName val="消防車の配置・整備状況（警備課）"/>
    </sheetNames>
    <sheetDataSet>
      <sheetData sheetId="0"/>
      <sheetData sheetId="1"/>
      <sheetData sheetId="2"/>
      <sheetData sheetId="3"/>
      <sheetData sheetId="4"/>
      <sheetData sheetId="5">
        <row r="2">
          <cell r="U2" t="str">
            <v xml:space="preserve">（ 令和 6年 4 月 1 日 ） </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topLeftCell="A25" zoomScale="85" zoomScaleNormal="100" zoomScaleSheetLayoutView="85" workbookViewId="0">
      <selection activeCell="D43" sqref="D43:D44"/>
    </sheetView>
  </sheetViews>
  <sheetFormatPr defaultRowHeight="13.5"/>
  <cols>
    <col min="1" max="2" width="9" style="71"/>
    <col min="3" max="3" width="4.375" style="71" customWidth="1"/>
    <col min="4" max="4" width="38.75" style="71" customWidth="1"/>
    <col min="5" max="16384" width="9" style="71"/>
  </cols>
  <sheetData>
    <row r="1" spans="1:6" ht="21">
      <c r="A1" s="72"/>
      <c r="B1" s="72"/>
      <c r="C1" s="72"/>
      <c r="D1" s="78"/>
      <c r="E1" s="72"/>
      <c r="F1" s="72"/>
    </row>
    <row r="2" spans="1:6" ht="21">
      <c r="A2" s="72"/>
      <c r="B2" s="72"/>
      <c r="C2" s="72"/>
      <c r="D2" s="78"/>
      <c r="E2" s="72"/>
      <c r="F2" s="72"/>
    </row>
    <row r="3" spans="1:6" ht="21">
      <c r="A3" s="72"/>
      <c r="B3" s="72"/>
      <c r="C3" s="72"/>
      <c r="D3" s="78"/>
      <c r="E3" s="72"/>
      <c r="F3" s="72"/>
    </row>
    <row r="4" spans="1:6" ht="21">
      <c r="A4" s="72"/>
      <c r="B4" s="72"/>
      <c r="C4" s="72"/>
      <c r="D4" s="78"/>
      <c r="E4" s="72"/>
      <c r="F4" s="72"/>
    </row>
    <row r="5" spans="1:6" ht="21">
      <c r="A5" s="72"/>
      <c r="B5" s="72"/>
      <c r="C5" s="72"/>
      <c r="D5" s="78"/>
      <c r="E5" s="72"/>
      <c r="F5" s="72"/>
    </row>
    <row r="6" spans="1:6" ht="21">
      <c r="A6" s="72"/>
      <c r="B6" s="72"/>
      <c r="C6" s="72"/>
      <c r="D6" s="78"/>
      <c r="E6" s="72"/>
      <c r="F6" s="72"/>
    </row>
    <row r="7" spans="1:6" ht="21.75" thickBot="1">
      <c r="A7" s="72"/>
      <c r="B7" s="72"/>
      <c r="C7" s="72"/>
      <c r="D7" s="78"/>
      <c r="E7" s="72"/>
      <c r="F7" s="72"/>
    </row>
    <row r="8" spans="1:6" ht="15" thickTop="1" thickBot="1">
      <c r="A8" s="72"/>
      <c r="B8" s="72"/>
      <c r="C8" s="72"/>
      <c r="D8" s="77"/>
      <c r="E8" s="72"/>
      <c r="F8" s="72"/>
    </row>
    <row r="9" spans="1:6" ht="77.25" customHeight="1" thickBot="1">
      <c r="A9" s="72"/>
      <c r="B9" s="72"/>
      <c r="C9" s="72"/>
      <c r="D9" s="76" t="s">
        <v>334</v>
      </c>
      <c r="E9" s="72"/>
      <c r="F9" s="72"/>
    </row>
    <row r="10" spans="1:6" ht="14.25" thickBot="1">
      <c r="A10" s="72"/>
      <c r="B10" s="72"/>
      <c r="C10" s="72"/>
      <c r="D10" s="75"/>
      <c r="E10" s="72"/>
      <c r="F10" s="72"/>
    </row>
    <row r="11" spans="1:6" ht="18" thickTop="1">
      <c r="A11" s="72"/>
      <c r="B11" s="72"/>
      <c r="C11" s="72"/>
      <c r="D11" s="74"/>
      <c r="E11" s="72"/>
      <c r="F11" s="72"/>
    </row>
    <row r="12" spans="1:6" ht="17.25">
      <c r="A12" s="72"/>
      <c r="B12" s="72"/>
      <c r="C12" s="72"/>
      <c r="D12" s="74"/>
      <c r="E12" s="72"/>
      <c r="F12" s="72"/>
    </row>
    <row r="13" spans="1:6" ht="17.25">
      <c r="A13" s="72"/>
      <c r="B13" s="72"/>
      <c r="C13" s="72"/>
      <c r="D13" s="74"/>
      <c r="E13" s="72"/>
      <c r="F13" s="72"/>
    </row>
    <row r="14" spans="1:6" ht="17.25">
      <c r="A14" s="72"/>
      <c r="B14" s="72"/>
      <c r="C14" s="72"/>
      <c r="D14" s="74"/>
      <c r="E14" s="72"/>
      <c r="F14" s="72"/>
    </row>
    <row r="15" spans="1:6" ht="17.25">
      <c r="A15" s="72"/>
      <c r="B15" s="72"/>
      <c r="C15" s="72"/>
      <c r="D15" s="74"/>
      <c r="E15" s="72"/>
      <c r="F15" s="72"/>
    </row>
    <row r="16" spans="1:6" ht="17.25">
      <c r="A16" s="72"/>
      <c r="B16" s="72"/>
      <c r="C16" s="72"/>
      <c r="D16" s="74"/>
      <c r="E16" s="72"/>
      <c r="F16" s="72"/>
    </row>
    <row r="17" spans="1:6" ht="17.25">
      <c r="A17" s="72"/>
      <c r="B17" s="72"/>
      <c r="C17" s="72"/>
      <c r="D17" s="74"/>
      <c r="E17" s="72"/>
      <c r="F17" s="72"/>
    </row>
    <row r="18" spans="1:6" ht="17.25">
      <c r="A18" s="72"/>
      <c r="B18" s="72"/>
      <c r="C18" s="72"/>
      <c r="D18" s="74"/>
      <c r="E18" s="72"/>
      <c r="F18" s="72"/>
    </row>
    <row r="19" spans="1:6" ht="17.25">
      <c r="A19" s="72"/>
      <c r="B19" s="72"/>
      <c r="C19" s="72"/>
      <c r="D19" s="74"/>
      <c r="E19" s="72"/>
      <c r="F19" s="72"/>
    </row>
    <row r="20" spans="1:6" ht="17.25">
      <c r="A20" s="72"/>
      <c r="B20" s="72"/>
      <c r="C20" s="72"/>
      <c r="D20" s="74"/>
      <c r="E20" s="72"/>
      <c r="F20" s="72"/>
    </row>
    <row r="21" spans="1:6" ht="17.25">
      <c r="A21" s="72"/>
      <c r="B21" s="72"/>
      <c r="C21" s="72"/>
      <c r="D21" s="74"/>
      <c r="E21" s="72"/>
      <c r="F21" s="72"/>
    </row>
    <row r="22" spans="1:6" ht="17.25">
      <c r="A22" s="72"/>
      <c r="B22" s="72"/>
      <c r="C22" s="72"/>
      <c r="D22" s="74"/>
      <c r="E22" s="72"/>
      <c r="F22" s="72"/>
    </row>
    <row r="23" spans="1:6" ht="17.25">
      <c r="A23" s="72"/>
      <c r="B23" s="72"/>
      <c r="C23" s="72"/>
      <c r="D23" s="74"/>
      <c r="E23" s="72"/>
      <c r="F23" s="72"/>
    </row>
    <row r="24" spans="1:6" ht="17.25">
      <c r="A24" s="72"/>
      <c r="B24" s="72"/>
      <c r="C24" s="72"/>
      <c r="D24" s="74"/>
      <c r="E24" s="72"/>
      <c r="F24" s="72"/>
    </row>
    <row r="25" spans="1:6" ht="17.25">
      <c r="A25" s="72"/>
      <c r="B25" s="72"/>
      <c r="C25" s="72"/>
      <c r="D25" s="74"/>
      <c r="E25" s="72"/>
      <c r="F25" s="72"/>
    </row>
    <row r="26" spans="1:6" ht="17.25">
      <c r="A26" s="72"/>
      <c r="B26" s="72"/>
      <c r="C26" s="72"/>
      <c r="D26" s="74"/>
      <c r="E26" s="72"/>
      <c r="F26" s="72"/>
    </row>
    <row r="27" spans="1:6" ht="17.25">
      <c r="A27" s="72"/>
      <c r="B27" s="72"/>
      <c r="C27" s="72"/>
      <c r="D27" s="74"/>
      <c r="E27" s="72"/>
      <c r="F27" s="72"/>
    </row>
    <row r="28" spans="1:6" ht="17.25">
      <c r="A28" s="72"/>
      <c r="B28" s="72"/>
      <c r="C28" s="72"/>
      <c r="D28" s="74"/>
      <c r="E28" s="72"/>
      <c r="F28" s="72"/>
    </row>
    <row r="29" spans="1:6" ht="17.25">
      <c r="A29" s="72"/>
      <c r="B29" s="72"/>
      <c r="C29" s="72"/>
      <c r="D29" s="74"/>
      <c r="E29" s="72"/>
      <c r="F29" s="72"/>
    </row>
    <row r="30" spans="1:6" ht="17.25">
      <c r="A30" s="72"/>
      <c r="B30" s="72"/>
      <c r="C30" s="72"/>
      <c r="D30" s="74"/>
      <c r="E30" s="72"/>
      <c r="F30" s="72"/>
    </row>
    <row r="31" spans="1:6">
      <c r="A31" s="72"/>
      <c r="B31" s="72"/>
      <c r="C31" s="72"/>
      <c r="D31" s="73"/>
      <c r="E31" s="72"/>
      <c r="F31" s="72"/>
    </row>
    <row r="32" spans="1:6">
      <c r="A32" s="72"/>
      <c r="B32" s="72"/>
      <c r="C32" s="72"/>
      <c r="D32" s="72"/>
      <c r="E32" s="72"/>
      <c r="F32" s="72"/>
    </row>
    <row r="33" spans="1:6">
      <c r="A33" s="72"/>
      <c r="B33" s="72"/>
      <c r="C33" s="72"/>
      <c r="D33" s="72"/>
      <c r="E33" s="72"/>
      <c r="F33" s="72"/>
    </row>
    <row r="34" spans="1:6">
      <c r="A34" s="72"/>
      <c r="B34" s="72"/>
      <c r="C34" s="72"/>
      <c r="D34" s="72"/>
      <c r="E34" s="72"/>
      <c r="F34" s="72"/>
    </row>
    <row r="35" spans="1:6">
      <c r="A35" s="72"/>
      <c r="B35" s="72"/>
      <c r="C35" s="72"/>
      <c r="D35" s="72"/>
      <c r="E35" s="72"/>
      <c r="F35" s="72"/>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2"/>
  <sheetViews>
    <sheetView zoomScaleNormal="100" workbookViewId="0">
      <selection activeCell="D43" sqref="D43:D44"/>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35" customWidth="1"/>
    <col min="9" max="9" width="12.875" customWidth="1"/>
  </cols>
  <sheetData>
    <row r="1" spans="1:18" s="2" customFormat="1" ht="26.25" customHeight="1">
      <c r="A1" s="760"/>
      <c r="B1" s="760"/>
      <c r="C1" s="84"/>
      <c r="F1" s="5"/>
      <c r="H1" s="133"/>
    </row>
    <row r="2" spans="1:18" s="5" customFormat="1" ht="24.95" customHeight="1" thickBot="1">
      <c r="A2" s="761" t="s">
        <v>427</v>
      </c>
      <c r="B2" s="761"/>
      <c r="C2" s="761"/>
      <c r="D2" s="400"/>
      <c r="E2" s="400"/>
      <c r="F2" s="400"/>
      <c r="G2" s="770" t="s">
        <v>528</v>
      </c>
      <c r="H2" s="770"/>
      <c r="I2" s="770"/>
      <c r="K2" s="243"/>
      <c r="L2" s="243"/>
      <c r="M2" s="243"/>
      <c r="N2" s="123"/>
    </row>
    <row r="3" spans="1:18" s="5" customFormat="1" ht="20.100000000000001" customHeight="1">
      <c r="A3" s="762" t="s">
        <v>186</v>
      </c>
      <c r="B3" s="763"/>
      <c r="C3" s="764"/>
      <c r="D3" s="831" t="s">
        <v>428</v>
      </c>
      <c r="E3" s="771" t="s">
        <v>187</v>
      </c>
      <c r="F3" s="772"/>
      <c r="G3" s="771" t="s">
        <v>188</v>
      </c>
      <c r="H3" s="772"/>
      <c r="I3" s="13" t="s">
        <v>189</v>
      </c>
      <c r="J3" s="390"/>
      <c r="K3" s="390"/>
      <c r="L3" s="390"/>
      <c r="M3" s="390"/>
      <c r="N3" s="390"/>
      <c r="O3" s="390"/>
      <c r="P3" s="390"/>
      <c r="Q3" s="390"/>
      <c r="R3" s="390"/>
    </row>
    <row r="4" spans="1:18" s="5" customFormat="1" ht="12" customHeight="1">
      <c r="A4" s="765"/>
      <c r="B4" s="766"/>
      <c r="C4" s="767"/>
      <c r="D4" s="832"/>
      <c r="E4" s="773"/>
      <c r="F4" s="774"/>
      <c r="G4" s="773"/>
      <c r="H4" s="774"/>
      <c r="I4" s="12" t="s">
        <v>190</v>
      </c>
      <c r="J4" s="390"/>
      <c r="K4" s="390"/>
      <c r="L4" s="390"/>
      <c r="M4" s="390"/>
      <c r="N4" s="390"/>
      <c r="O4" s="390"/>
      <c r="P4" s="390"/>
      <c r="Q4" s="390"/>
      <c r="R4" s="390"/>
    </row>
    <row r="5" spans="1:18" ht="30" customHeight="1" thickBot="1">
      <c r="A5" s="786" t="s">
        <v>430</v>
      </c>
      <c r="B5" s="768" t="s">
        <v>194</v>
      </c>
      <c r="C5" s="769"/>
      <c r="D5" s="10">
        <v>6</v>
      </c>
      <c r="E5" s="823">
        <v>6</v>
      </c>
      <c r="F5" s="824"/>
      <c r="G5" s="151">
        <f>IF(COUNTA(E5)=0,"0  ",E5-D5)</f>
        <v>0</v>
      </c>
      <c r="H5" s="142"/>
      <c r="I5" s="18">
        <f t="shared" ref="I5:I10" si="0">IF(COUNTA(E5)=0,"",E5/D5*100)</f>
        <v>100</v>
      </c>
      <c r="J5" s="218"/>
      <c r="K5" s="391"/>
      <c r="L5" s="218"/>
      <c r="M5" s="218"/>
      <c r="N5" s="218"/>
      <c r="O5" s="218"/>
      <c r="P5" s="218"/>
      <c r="Q5" s="218"/>
      <c r="R5" s="218"/>
    </row>
    <row r="6" spans="1:18" ht="30" customHeight="1" thickTop="1">
      <c r="A6" s="787"/>
      <c r="B6" s="815" t="s">
        <v>193</v>
      </c>
      <c r="C6" s="156" t="s">
        <v>195</v>
      </c>
      <c r="D6" s="14">
        <v>9</v>
      </c>
      <c r="E6" s="775">
        <v>7</v>
      </c>
      <c r="F6" s="776"/>
      <c r="G6" s="179">
        <f>IF(COUNTA(E6)=0,"",D6-E6)</f>
        <v>2</v>
      </c>
      <c r="H6" s="143"/>
      <c r="I6" s="19">
        <f t="shared" si="0"/>
        <v>77.777777777777786</v>
      </c>
      <c r="J6" s="392"/>
      <c r="K6" s="757"/>
      <c r="L6" s="757"/>
      <c r="M6" s="757"/>
      <c r="N6" s="757"/>
      <c r="O6" s="757"/>
      <c r="P6" s="757"/>
      <c r="Q6" s="757"/>
      <c r="R6" s="218"/>
    </row>
    <row r="7" spans="1:18" ht="30" customHeight="1">
      <c r="A7" s="787"/>
      <c r="B7" s="816"/>
      <c r="C7" s="395" t="s">
        <v>196</v>
      </c>
      <c r="D7" s="8">
        <v>1</v>
      </c>
      <c r="E7" s="777">
        <v>2</v>
      </c>
      <c r="F7" s="778"/>
      <c r="G7" s="180">
        <f>IF(COUNTA(E7)=0,"",D7-E7)</f>
        <v>-1</v>
      </c>
      <c r="H7" s="181"/>
      <c r="I7" s="20">
        <f t="shared" si="0"/>
        <v>200</v>
      </c>
      <c r="J7" s="218"/>
      <c r="K7" s="393"/>
      <c r="L7" s="393"/>
      <c r="M7" s="393"/>
      <c r="N7" s="393"/>
      <c r="O7" s="393"/>
      <c r="P7" s="393"/>
      <c r="Q7" s="218"/>
      <c r="R7" s="218"/>
    </row>
    <row r="8" spans="1:18" ht="30" customHeight="1">
      <c r="A8" s="787"/>
      <c r="B8" s="816"/>
      <c r="C8" s="395" t="s">
        <v>197</v>
      </c>
      <c r="D8" s="8">
        <v>1</v>
      </c>
      <c r="E8" s="777">
        <v>1</v>
      </c>
      <c r="F8" s="778"/>
      <c r="G8" s="153">
        <f>IF(COUNTA(E8)=0,"",D8-E8)</f>
        <v>0</v>
      </c>
      <c r="H8" s="148"/>
      <c r="I8" s="20">
        <f t="shared" si="0"/>
        <v>100</v>
      </c>
      <c r="J8" s="218"/>
      <c r="K8" s="218"/>
      <c r="L8" s="218"/>
      <c r="M8" s="218"/>
      <c r="N8" s="218"/>
      <c r="O8" s="218"/>
      <c r="P8" s="218"/>
      <c r="Q8" s="218"/>
      <c r="R8" s="218"/>
    </row>
    <row r="9" spans="1:18" ht="30" customHeight="1">
      <c r="A9" s="787"/>
      <c r="B9" s="816"/>
      <c r="C9" s="395" t="s">
        <v>198</v>
      </c>
      <c r="D9" s="8">
        <v>7</v>
      </c>
      <c r="E9" s="833">
        <v>5</v>
      </c>
      <c r="F9" s="834"/>
      <c r="G9" s="153">
        <f>IF(COUNTA(E9)=0,"",D9-E9)</f>
        <v>2</v>
      </c>
      <c r="H9" s="148"/>
      <c r="I9" s="20">
        <f t="shared" si="0"/>
        <v>71.428571428571431</v>
      </c>
      <c r="J9" s="392"/>
      <c r="K9" s="758"/>
      <c r="L9" s="759"/>
      <c r="M9" s="759"/>
      <c r="N9" s="759"/>
      <c r="O9" s="759"/>
      <c r="P9" s="759"/>
      <c r="Q9" s="759"/>
      <c r="R9" s="759"/>
    </row>
    <row r="10" spans="1:18" ht="30" customHeight="1">
      <c r="A10" s="787"/>
      <c r="B10" s="816"/>
      <c r="C10" s="395" t="s">
        <v>199</v>
      </c>
      <c r="D10" s="8">
        <v>1</v>
      </c>
      <c r="E10" s="777">
        <v>1</v>
      </c>
      <c r="F10" s="778"/>
      <c r="G10" s="153">
        <f>IF(COUNTA(E10)=0,"",D10-E10)</f>
        <v>0</v>
      </c>
      <c r="H10" s="148"/>
      <c r="I10" s="20">
        <f t="shared" si="0"/>
        <v>100</v>
      </c>
      <c r="J10" s="218"/>
      <c r="K10" s="759"/>
      <c r="L10" s="759"/>
      <c r="M10" s="759"/>
      <c r="N10" s="759"/>
      <c r="O10" s="759"/>
      <c r="P10" s="759"/>
      <c r="Q10" s="759"/>
      <c r="R10" s="759"/>
    </row>
    <row r="11" spans="1:18" s="35" customFormat="1" ht="15" customHeight="1">
      <c r="A11" s="787"/>
      <c r="B11" s="816"/>
      <c r="C11" s="157" t="s">
        <v>200</v>
      </c>
      <c r="D11" s="813" t="s">
        <v>346</v>
      </c>
      <c r="E11" s="827" t="s">
        <v>429</v>
      </c>
      <c r="F11" s="828" t="s">
        <v>357</v>
      </c>
      <c r="G11" s="825" t="s">
        <v>344</v>
      </c>
      <c r="H11" s="144"/>
      <c r="I11" s="821" t="s">
        <v>346</v>
      </c>
      <c r="J11" s="218"/>
      <c r="K11" s="393"/>
      <c r="L11" s="393"/>
      <c r="M11" s="393"/>
      <c r="N11" s="393"/>
      <c r="O11" s="393"/>
      <c r="P11" s="393"/>
      <c r="Q11" s="218"/>
      <c r="R11" s="218"/>
    </row>
    <row r="12" spans="1:18" s="35" customFormat="1" ht="15" customHeight="1">
      <c r="A12" s="787"/>
      <c r="B12" s="816"/>
      <c r="C12" s="139" t="s">
        <v>347</v>
      </c>
      <c r="D12" s="810"/>
      <c r="E12" s="829"/>
      <c r="F12" s="830"/>
      <c r="G12" s="826"/>
      <c r="H12" s="145"/>
      <c r="I12" s="822"/>
      <c r="J12" s="218"/>
      <c r="K12" s="218"/>
      <c r="L12" s="218"/>
      <c r="M12" s="218"/>
      <c r="N12" s="218"/>
      <c r="O12" s="218"/>
      <c r="P12" s="218"/>
      <c r="Q12" s="218"/>
      <c r="R12" s="218"/>
    </row>
    <row r="13" spans="1:18" ht="30" customHeight="1" thickBot="1">
      <c r="A13" s="788"/>
      <c r="B13" s="817"/>
      <c r="C13" s="138" t="s">
        <v>201</v>
      </c>
      <c r="D13" s="140" t="s">
        <v>346</v>
      </c>
      <c r="E13" s="797">
        <v>5</v>
      </c>
      <c r="F13" s="798"/>
      <c r="G13" s="396" t="s">
        <v>344</v>
      </c>
      <c r="H13" s="146"/>
      <c r="I13" s="141" t="s">
        <v>346</v>
      </c>
      <c r="J13" s="218"/>
      <c r="K13" s="218"/>
      <c r="L13" s="218"/>
      <c r="M13" s="218"/>
      <c r="N13" s="218"/>
      <c r="O13" s="218"/>
      <c r="P13" s="218"/>
      <c r="Q13" s="218"/>
      <c r="R13" s="218"/>
    </row>
    <row r="14" spans="1:18" ht="30" customHeight="1" thickTop="1" thickBot="1">
      <c r="A14" s="792" t="s">
        <v>115</v>
      </c>
      <c r="B14" s="793"/>
      <c r="C14" s="794"/>
      <c r="D14" s="9">
        <f>SUM(D6:D13)</f>
        <v>19</v>
      </c>
      <c r="E14" s="799">
        <f>SUM(E6:F13)</f>
        <v>21</v>
      </c>
      <c r="F14" s="800"/>
      <c r="G14" s="152">
        <f>SUM(G6:G13)</f>
        <v>3</v>
      </c>
      <c r="H14" s="147"/>
      <c r="I14" s="167"/>
    </row>
    <row r="15" spans="1:18" ht="30" customHeight="1">
      <c r="A15" s="789" t="s">
        <v>431</v>
      </c>
      <c r="B15" s="818" t="s">
        <v>192</v>
      </c>
      <c r="C15" s="158" t="s">
        <v>358</v>
      </c>
      <c r="D15" s="15">
        <v>9</v>
      </c>
      <c r="E15" s="190">
        <v>8</v>
      </c>
      <c r="F15" s="191"/>
      <c r="G15" s="192">
        <f>IF(COUNTA(E15)=0,"",D15-E15)</f>
        <v>1</v>
      </c>
      <c r="H15" s="193"/>
      <c r="I15" s="186">
        <f>IF(COUNTA(E15:F15)=0,"",(E15+F15)/D15*100)</f>
        <v>88.888888888888886</v>
      </c>
    </row>
    <row r="16" spans="1:18" s="35" customFormat="1" ht="30" customHeight="1">
      <c r="A16" s="790"/>
      <c r="B16" s="819"/>
      <c r="C16" s="159" t="s">
        <v>359</v>
      </c>
      <c r="D16" s="397" t="s">
        <v>357</v>
      </c>
      <c r="E16" s="194">
        <v>4</v>
      </c>
      <c r="F16" s="195">
        <v>2</v>
      </c>
      <c r="G16" s="398" t="s">
        <v>344</v>
      </c>
      <c r="H16" s="200"/>
      <c r="I16" s="399" t="s">
        <v>357</v>
      </c>
    </row>
    <row r="17" spans="1:10" ht="30" customHeight="1">
      <c r="A17" s="790"/>
      <c r="B17" s="819"/>
      <c r="C17" s="159" t="s">
        <v>360</v>
      </c>
      <c r="D17" s="8">
        <v>136</v>
      </c>
      <c r="E17" s="196">
        <v>64</v>
      </c>
      <c r="F17" s="197">
        <v>4</v>
      </c>
      <c r="G17" s="198">
        <f>IF(COUNTA(E17)=0,"",D17-E17)</f>
        <v>72</v>
      </c>
      <c r="H17" s="199"/>
      <c r="I17" s="187">
        <f>IF(COUNTA(E17:F17)=0,"",(E17+F17)/D17*100)</f>
        <v>50</v>
      </c>
    </row>
    <row r="18" spans="1:10" s="35" customFormat="1" ht="30" customHeight="1">
      <c r="A18" s="790"/>
      <c r="B18" s="819"/>
      <c r="C18" s="159" t="s">
        <v>362</v>
      </c>
      <c r="D18" s="8">
        <v>15</v>
      </c>
      <c r="E18" s="196">
        <v>16</v>
      </c>
      <c r="F18" s="197"/>
      <c r="G18" s="180">
        <f>IF(COUNTA(E18)=0,"",D18-E18)</f>
        <v>-1</v>
      </c>
      <c r="H18" s="199"/>
      <c r="I18" s="187">
        <f>IF(COUNTA(E18:F18)=0,"",(E18+F18)/D18*100)</f>
        <v>106.66666666666667</v>
      </c>
    </row>
    <row r="19" spans="1:10" ht="15" customHeight="1">
      <c r="A19" s="790"/>
      <c r="B19" s="819"/>
      <c r="C19" s="160" t="s">
        <v>361</v>
      </c>
      <c r="D19" s="809" t="s">
        <v>346</v>
      </c>
      <c r="E19" s="807" t="s">
        <v>432</v>
      </c>
      <c r="F19" s="805"/>
      <c r="G19" s="801" t="s">
        <v>344</v>
      </c>
      <c r="H19" s="201"/>
      <c r="I19" s="803" t="s">
        <v>346</v>
      </c>
    </row>
    <row r="20" spans="1:10" s="35" customFormat="1" ht="15" customHeight="1">
      <c r="A20" s="790"/>
      <c r="B20" s="819"/>
      <c r="C20" s="161" t="s">
        <v>345</v>
      </c>
      <c r="D20" s="810"/>
      <c r="E20" s="808"/>
      <c r="F20" s="806"/>
      <c r="G20" s="802"/>
      <c r="H20" s="200"/>
      <c r="I20" s="804"/>
    </row>
    <row r="21" spans="1:10" ht="15" customHeight="1">
      <c r="A21" s="790"/>
      <c r="B21" s="819"/>
      <c r="C21" s="162" t="s">
        <v>393</v>
      </c>
      <c r="D21" s="813" t="s">
        <v>346</v>
      </c>
      <c r="E21" s="814" t="s">
        <v>432</v>
      </c>
      <c r="F21" s="811"/>
      <c r="G21" s="801" t="s">
        <v>344</v>
      </c>
      <c r="H21" s="202"/>
      <c r="I21" s="812" t="s">
        <v>346</v>
      </c>
    </row>
    <row r="22" spans="1:10" s="35" customFormat="1" ht="15" customHeight="1">
      <c r="A22" s="790"/>
      <c r="B22" s="819"/>
      <c r="C22" s="163" t="s">
        <v>394</v>
      </c>
      <c r="D22" s="810"/>
      <c r="E22" s="808"/>
      <c r="F22" s="806"/>
      <c r="G22" s="802"/>
      <c r="H22" s="200"/>
      <c r="I22" s="804"/>
    </row>
    <row r="23" spans="1:10" ht="30" customHeight="1" thickBot="1">
      <c r="A23" s="790"/>
      <c r="B23" s="819"/>
      <c r="C23" s="164" t="s">
        <v>363</v>
      </c>
      <c r="D23" s="10">
        <v>64</v>
      </c>
      <c r="E23" s="203">
        <v>48</v>
      </c>
      <c r="F23" s="204"/>
      <c r="G23" s="205">
        <f>IF(COUNTA(E23)=0,"",D23-E23)</f>
        <v>16</v>
      </c>
      <c r="H23" s="206"/>
      <c r="I23" s="188">
        <f>IF(COUNTA(E23:F23)=0,"",(E23+F23)/D23*100)</f>
        <v>75</v>
      </c>
    </row>
    <row r="24" spans="1:10" ht="30" customHeight="1" thickTop="1" thickBot="1">
      <c r="A24" s="790"/>
      <c r="B24" s="820"/>
      <c r="C24" s="165" t="s">
        <v>116</v>
      </c>
      <c r="D24" s="9">
        <f>SUM(D15:D23)</f>
        <v>224</v>
      </c>
      <c r="E24" s="125">
        <f>SUM(E15:E23)</f>
        <v>140</v>
      </c>
      <c r="F24" s="126">
        <f>SUM(F15:F23)</f>
        <v>6</v>
      </c>
      <c r="G24" s="207">
        <f>SUM(G15:G23)</f>
        <v>88</v>
      </c>
      <c r="H24" s="208"/>
      <c r="I24" s="209"/>
    </row>
    <row r="25" spans="1:10" ht="30" customHeight="1">
      <c r="A25" s="790"/>
      <c r="B25" s="779" t="s">
        <v>203</v>
      </c>
      <c r="C25" s="780"/>
      <c r="D25" s="175">
        <v>10</v>
      </c>
      <c r="E25" s="194">
        <v>8</v>
      </c>
      <c r="F25" s="195">
        <v>2</v>
      </c>
      <c r="G25" s="192">
        <f>IF(COUNTA(E25)=0,"",D25-E25)</f>
        <v>2</v>
      </c>
      <c r="H25" s="210"/>
      <c r="I25" s="189">
        <f>IF(COUNTA(E25)=0,"",E25/D25*100)</f>
        <v>80</v>
      </c>
    </row>
    <row r="26" spans="1:10" ht="30" customHeight="1">
      <c r="A26" s="790"/>
      <c r="B26" s="701" t="s">
        <v>206</v>
      </c>
      <c r="C26" s="781"/>
      <c r="D26" s="397" t="s">
        <v>357</v>
      </c>
      <c r="E26" s="196">
        <v>36</v>
      </c>
      <c r="F26" s="197">
        <v>2</v>
      </c>
      <c r="G26" s="398" t="s">
        <v>344</v>
      </c>
      <c r="H26" s="200"/>
      <c r="I26" s="399" t="s">
        <v>357</v>
      </c>
    </row>
    <row r="27" spans="1:10" ht="30" customHeight="1">
      <c r="A27" s="790"/>
      <c r="B27" s="782" t="s">
        <v>191</v>
      </c>
      <c r="C27" s="159" t="s">
        <v>204</v>
      </c>
      <c r="D27" s="175">
        <v>38</v>
      </c>
      <c r="E27" s="194">
        <v>8</v>
      </c>
      <c r="F27" s="195"/>
      <c r="G27" s="198">
        <f>IF(COUNTA(E27)=0,"",D27-E27)</f>
        <v>30</v>
      </c>
      <c r="H27" s="199"/>
      <c r="I27" s="187">
        <f>IF(COUNTA(E27)=0,"",E27/D27*100)</f>
        <v>21.052631578947366</v>
      </c>
    </row>
    <row r="28" spans="1:10" ht="30" customHeight="1" thickBot="1">
      <c r="A28" s="790"/>
      <c r="B28" s="783"/>
      <c r="C28" s="166" t="s">
        <v>205</v>
      </c>
      <c r="D28" s="10">
        <v>4</v>
      </c>
      <c r="E28" s="203">
        <v>3</v>
      </c>
      <c r="F28" s="204"/>
      <c r="G28" s="205">
        <f>IF(COUNTA(E28)=0,"",D28-E28)</f>
        <v>1</v>
      </c>
      <c r="H28" s="206"/>
      <c r="I28" s="188">
        <f>IF(COUNTA(E28)=0,"",E28/D28*100)</f>
        <v>75</v>
      </c>
      <c r="J28" s="33"/>
    </row>
    <row r="29" spans="1:10" ht="30" customHeight="1" thickTop="1" thickBot="1">
      <c r="A29" s="791"/>
      <c r="B29" s="784" t="s">
        <v>116</v>
      </c>
      <c r="C29" s="785"/>
      <c r="D29" s="21">
        <f>SUM(D25:D28)</f>
        <v>52</v>
      </c>
      <c r="E29" s="31">
        <f>SUM(E25:E28)</f>
        <v>55</v>
      </c>
      <c r="F29" s="22">
        <f>SUM(F25:F28)</f>
        <v>4</v>
      </c>
      <c r="G29" s="155">
        <f>SUM(G25:G28)</f>
        <v>33</v>
      </c>
      <c r="H29" s="150"/>
      <c r="I29" s="168"/>
    </row>
    <row r="30" spans="1:10" ht="30" customHeight="1" thickTop="1" thickBot="1">
      <c r="A30" s="792" t="s">
        <v>115</v>
      </c>
      <c r="B30" s="793"/>
      <c r="C30" s="794"/>
      <c r="D30" s="9">
        <f>D24+D29</f>
        <v>276</v>
      </c>
      <c r="E30" s="30">
        <f>E24+E29</f>
        <v>195</v>
      </c>
      <c r="F30" s="17">
        <f>F24+F29</f>
        <v>10</v>
      </c>
      <c r="G30" s="154">
        <f>G24+G29</f>
        <v>121</v>
      </c>
      <c r="H30" s="149"/>
      <c r="I30" s="167"/>
    </row>
    <row r="31" spans="1:10" ht="6" customHeight="1"/>
    <row r="32" spans="1:10" ht="50.1" customHeight="1">
      <c r="A32" s="795" t="s">
        <v>364</v>
      </c>
      <c r="B32" s="796"/>
      <c r="C32" s="796"/>
      <c r="D32" s="796"/>
      <c r="E32" s="796"/>
      <c r="F32" s="796"/>
      <c r="G32" s="796"/>
      <c r="H32" s="796"/>
      <c r="I32" s="796"/>
    </row>
  </sheetData>
  <sheetProtection selectLockedCells="1"/>
  <mergeCells count="43">
    <mergeCell ref="I11:I12"/>
    <mergeCell ref="E3:F4"/>
    <mergeCell ref="E5:F5"/>
    <mergeCell ref="G11:G12"/>
    <mergeCell ref="D11:D12"/>
    <mergeCell ref="E11:F12"/>
    <mergeCell ref="D3:D4"/>
    <mergeCell ref="E8:F8"/>
    <mergeCell ref="E9:F9"/>
    <mergeCell ref="E10:F10"/>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B25:C25"/>
    <mergeCell ref="B26:C26"/>
    <mergeCell ref="B27:B28"/>
    <mergeCell ref="B29:C29"/>
    <mergeCell ref="A5:A13"/>
    <mergeCell ref="A15:A29"/>
    <mergeCell ref="A14:C14"/>
    <mergeCell ref="K6:Q6"/>
    <mergeCell ref="K9:R10"/>
    <mergeCell ref="A1:B1"/>
    <mergeCell ref="A2:C2"/>
    <mergeCell ref="A3:C4"/>
    <mergeCell ref="B5:C5"/>
    <mergeCell ref="G2:I2"/>
    <mergeCell ref="G3:H4"/>
    <mergeCell ref="E6:F6"/>
    <mergeCell ref="E7:F7"/>
  </mergeCells>
  <phoneticPr fontId="1"/>
  <dataValidations count="23">
    <dataValidation imeMode="hiragana" allowBlank="1" showInputMessage="1" showErrorMessage="1" sqref="A1:C1 D1:E3 O1:IV4 J1:K4 L3:N4 L1:N1 F1:I2 I3:I4 A2:A3 G3 B5:B6 C15:C24 C27:C28 B25:B27 C6:C13 A14 B15 A30 B29"/>
    <dataValidation imeMode="off" allowBlank="1" showInputMessage="1" showErrorMessage="1" sqref="E27:E28 E25 G21:H21 E11 E23 D28 D7:F8 E5:H5 I15:I18 G23:I23 I5:I10 G6:H11 D10:F10 E15:E21 D14:F14 D29:I30 D24:I24 G25:I28 G13:I14 G15:H19"/>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5"/>
  <sheetViews>
    <sheetView view="pageBreakPreview" zoomScale="90" zoomScaleNormal="80" zoomScaleSheetLayoutView="90" workbookViewId="0">
      <pane xSplit="2" ySplit="4" topLeftCell="C5" activePane="bottomRight" state="frozen"/>
      <selection activeCell="D43" sqref="D43:D44"/>
      <selection pane="topRight" activeCell="D43" sqref="D43:D44"/>
      <selection pane="bottomLeft" activeCell="D43" sqref="D43:D44"/>
      <selection pane="bottomRight" activeCell="D43" sqref="D43:D44"/>
    </sheetView>
  </sheetViews>
  <sheetFormatPr defaultColWidth="9" defaultRowHeight="13.5"/>
  <cols>
    <col min="1" max="2" width="4.625" style="404" customWidth="1"/>
    <col min="3" max="3" width="5.25" style="537" customWidth="1"/>
    <col min="4" max="4" width="4.25" style="537" customWidth="1"/>
    <col min="5" max="5" width="2.75" style="537" customWidth="1"/>
    <col min="6" max="6" width="5" style="538" customWidth="1"/>
    <col min="7" max="7" width="0.625" style="538" customWidth="1"/>
    <col min="8" max="8" width="24.625" style="404" customWidth="1"/>
    <col min="9" max="9" width="4.875" style="538" customWidth="1"/>
    <col min="10" max="10" width="3.375" style="538" customWidth="1"/>
    <col min="11" max="11" width="3.375" style="549" customWidth="1"/>
    <col min="12" max="12" width="16.75" style="404" customWidth="1"/>
    <col min="13" max="13" width="5.75" style="404" hidden="1" customWidth="1"/>
    <col min="14" max="14" width="9" style="404"/>
    <col min="15" max="18" width="10.625" style="404" customWidth="1"/>
    <col min="19" max="19" width="9.875" style="404" customWidth="1"/>
    <col min="20" max="21" width="12.125" style="404" customWidth="1"/>
    <col min="22" max="22" width="17.875" style="404" customWidth="1"/>
    <col min="23" max="16384" width="9" style="404"/>
  </cols>
  <sheetData>
    <row r="1" spans="1:22" s="402" customFormat="1" ht="26.25" customHeight="1">
      <c r="A1" s="856"/>
      <c r="B1" s="856"/>
      <c r="C1" s="454"/>
      <c r="D1" s="454"/>
      <c r="E1" s="454"/>
      <c r="F1" s="455"/>
      <c r="G1" s="455"/>
      <c r="H1" s="854"/>
      <c r="I1" s="455"/>
      <c r="J1" s="455"/>
      <c r="K1" s="456"/>
    </row>
    <row r="2" spans="1:22" s="402" customFormat="1" ht="26.25" customHeight="1" thickBot="1">
      <c r="A2" s="761" t="s">
        <v>447</v>
      </c>
      <c r="B2" s="761"/>
      <c r="C2" s="761"/>
      <c r="D2" s="761"/>
      <c r="E2" s="761"/>
      <c r="F2" s="761"/>
      <c r="G2" s="455"/>
      <c r="H2" s="855"/>
      <c r="I2" s="455"/>
      <c r="J2" s="455"/>
      <c r="K2" s="456"/>
      <c r="U2" s="843" t="s">
        <v>529</v>
      </c>
      <c r="V2" s="843"/>
    </row>
    <row r="3" spans="1:22" ht="16.350000000000001" customHeight="1">
      <c r="A3" s="869" t="s">
        <v>391</v>
      </c>
      <c r="B3" s="837"/>
      <c r="C3" s="835" t="s">
        <v>388</v>
      </c>
      <c r="D3" s="836"/>
      <c r="E3" s="836"/>
      <c r="F3" s="836"/>
      <c r="G3" s="837"/>
      <c r="H3" s="841" t="s">
        <v>239</v>
      </c>
      <c r="I3" s="835" t="s">
        <v>389</v>
      </c>
      <c r="J3" s="836"/>
      <c r="K3" s="837"/>
      <c r="L3" s="850" t="s">
        <v>390</v>
      </c>
      <c r="M3" s="403" t="s">
        <v>382</v>
      </c>
      <c r="N3" s="403" t="s">
        <v>383</v>
      </c>
      <c r="O3" s="403" t="s">
        <v>384</v>
      </c>
      <c r="P3" s="403" t="s">
        <v>385</v>
      </c>
      <c r="Q3" s="403" t="s">
        <v>372</v>
      </c>
      <c r="R3" s="403" t="s">
        <v>386</v>
      </c>
      <c r="S3" s="403" t="s">
        <v>373</v>
      </c>
      <c r="T3" s="403" t="s">
        <v>387</v>
      </c>
      <c r="U3" s="403" t="s">
        <v>374</v>
      </c>
      <c r="V3" s="852" t="s">
        <v>240</v>
      </c>
    </row>
    <row r="4" spans="1:22" ht="16.350000000000001" customHeight="1" thickBot="1">
      <c r="A4" s="870"/>
      <c r="B4" s="840"/>
      <c r="C4" s="838"/>
      <c r="D4" s="839"/>
      <c r="E4" s="839"/>
      <c r="F4" s="839"/>
      <c r="G4" s="840"/>
      <c r="H4" s="842"/>
      <c r="I4" s="838"/>
      <c r="J4" s="839"/>
      <c r="K4" s="840"/>
      <c r="L4" s="851"/>
      <c r="M4" s="405" t="s">
        <v>375</v>
      </c>
      <c r="N4" s="405" t="s">
        <v>367</v>
      </c>
      <c r="O4" s="405" t="s">
        <v>368</v>
      </c>
      <c r="P4" s="405" t="s">
        <v>369</v>
      </c>
      <c r="Q4" s="405" t="s">
        <v>369</v>
      </c>
      <c r="R4" s="405" t="s">
        <v>369</v>
      </c>
      <c r="S4" s="405" t="s">
        <v>370</v>
      </c>
      <c r="T4" s="405" t="s">
        <v>371</v>
      </c>
      <c r="U4" s="405" t="s">
        <v>371</v>
      </c>
      <c r="V4" s="853"/>
    </row>
    <row r="5" spans="1:22" ht="20.45" customHeight="1">
      <c r="A5" s="844" t="s">
        <v>242</v>
      </c>
      <c r="B5" s="845"/>
      <c r="C5" s="457" t="s">
        <v>238</v>
      </c>
      <c r="D5" s="458">
        <v>502</v>
      </c>
      <c r="E5" s="458" t="s">
        <v>479</v>
      </c>
      <c r="F5" s="459">
        <v>2576</v>
      </c>
      <c r="G5" s="460"/>
      <c r="H5" s="461" t="s">
        <v>410</v>
      </c>
      <c r="I5" s="462" t="str">
        <f>IF(J5=0,"","平成")</f>
        <v>平成</v>
      </c>
      <c r="J5" s="463">
        <v>27</v>
      </c>
      <c r="K5" s="464" t="str">
        <f>IF(J5=0,"","年")</f>
        <v>年</v>
      </c>
      <c r="L5" s="465" t="s">
        <v>376</v>
      </c>
      <c r="M5" s="406">
        <v>91</v>
      </c>
      <c r="N5" s="466"/>
      <c r="O5" s="406">
        <v>1240</v>
      </c>
      <c r="P5" s="406">
        <v>3850</v>
      </c>
      <c r="Q5" s="406">
        <v>1690</v>
      </c>
      <c r="R5" s="406">
        <v>1510</v>
      </c>
      <c r="S5" s="406">
        <v>5</v>
      </c>
      <c r="T5" s="406">
        <v>980</v>
      </c>
      <c r="U5" s="406">
        <v>1255</v>
      </c>
      <c r="V5" s="407">
        <v>42278</v>
      </c>
    </row>
    <row r="6" spans="1:22" ht="20.45" customHeight="1">
      <c r="A6" s="846"/>
      <c r="B6" s="847"/>
      <c r="C6" s="467" t="str">
        <f t="shared" ref="C6:C41" si="0">IF(D6=0,"","和泉")</f>
        <v>和泉</v>
      </c>
      <c r="D6" s="117">
        <v>880</v>
      </c>
      <c r="E6" s="117" t="s">
        <v>245</v>
      </c>
      <c r="F6" s="118">
        <v>1001</v>
      </c>
      <c r="G6" s="119"/>
      <c r="H6" s="120" t="s">
        <v>232</v>
      </c>
      <c r="I6" s="110" t="str">
        <f t="shared" ref="I6:I41" si="1">IF(J6=0,"","平成")</f>
        <v>平成</v>
      </c>
      <c r="J6" s="111">
        <v>22</v>
      </c>
      <c r="K6" s="112" t="str">
        <f t="shared" ref="K6:K41" si="2">IF(J6=0,"","年")</f>
        <v>年</v>
      </c>
      <c r="L6" s="124" t="s">
        <v>377</v>
      </c>
      <c r="M6" s="113">
        <v>53</v>
      </c>
      <c r="N6" s="114"/>
      <c r="O6" s="113">
        <v>650</v>
      </c>
      <c r="P6" s="113">
        <v>3390</v>
      </c>
      <c r="Q6" s="113">
        <v>1470</v>
      </c>
      <c r="R6" s="113">
        <v>1960</v>
      </c>
      <c r="S6" s="113">
        <v>4</v>
      </c>
      <c r="T6" s="113">
        <v>910</v>
      </c>
      <c r="U6" s="113">
        <v>1380</v>
      </c>
      <c r="V6" s="115">
        <v>40452</v>
      </c>
    </row>
    <row r="7" spans="1:22" ht="20.45" customHeight="1">
      <c r="A7" s="846"/>
      <c r="B7" s="847"/>
      <c r="C7" s="467" t="str">
        <f t="shared" si="0"/>
        <v>和泉</v>
      </c>
      <c r="D7" s="117">
        <v>800</v>
      </c>
      <c r="E7" s="117" t="s">
        <v>246</v>
      </c>
      <c r="F7" s="118">
        <v>292</v>
      </c>
      <c r="G7" s="119"/>
      <c r="H7" s="120" t="s">
        <v>235</v>
      </c>
      <c r="I7" s="110" t="str">
        <f t="shared" si="1"/>
        <v>平成</v>
      </c>
      <c r="J7" s="111">
        <v>17</v>
      </c>
      <c r="K7" s="112" t="str">
        <f t="shared" si="2"/>
        <v>年</v>
      </c>
      <c r="L7" s="124" t="s">
        <v>378</v>
      </c>
      <c r="M7" s="113">
        <v>120</v>
      </c>
      <c r="N7" s="114"/>
      <c r="O7" s="113">
        <v>1990</v>
      </c>
      <c r="P7" s="113">
        <v>4690</v>
      </c>
      <c r="Q7" s="113">
        <v>1690</v>
      </c>
      <c r="R7" s="113">
        <v>2200</v>
      </c>
      <c r="S7" s="113">
        <v>9</v>
      </c>
      <c r="T7" s="113">
        <v>1780</v>
      </c>
      <c r="U7" s="113">
        <v>2775</v>
      </c>
      <c r="V7" s="115">
        <v>38534</v>
      </c>
    </row>
    <row r="8" spans="1:22" ht="20.45" customHeight="1">
      <c r="A8" s="846"/>
      <c r="B8" s="847"/>
      <c r="C8" s="467" t="str">
        <f t="shared" si="0"/>
        <v>和泉</v>
      </c>
      <c r="D8" s="117">
        <v>480</v>
      </c>
      <c r="E8" s="117" t="s">
        <v>366</v>
      </c>
      <c r="F8" s="118">
        <v>4894</v>
      </c>
      <c r="G8" s="119"/>
      <c r="H8" s="120" t="s">
        <v>234</v>
      </c>
      <c r="I8" s="110" t="str">
        <f t="shared" si="1"/>
        <v>平成</v>
      </c>
      <c r="J8" s="111">
        <v>29</v>
      </c>
      <c r="K8" s="112" t="str">
        <f t="shared" si="2"/>
        <v>年</v>
      </c>
      <c r="L8" s="124" t="s">
        <v>377</v>
      </c>
      <c r="M8" s="113">
        <v>53</v>
      </c>
      <c r="N8" s="114"/>
      <c r="O8" s="113">
        <v>650</v>
      </c>
      <c r="P8" s="113">
        <v>3390</v>
      </c>
      <c r="Q8" s="113">
        <v>1470</v>
      </c>
      <c r="R8" s="113">
        <v>1870</v>
      </c>
      <c r="S8" s="113">
        <v>4</v>
      </c>
      <c r="T8" s="113">
        <v>900</v>
      </c>
      <c r="U8" s="113">
        <v>1370</v>
      </c>
      <c r="V8" s="115">
        <v>42887</v>
      </c>
    </row>
    <row r="9" spans="1:22" ht="20.45" customHeight="1">
      <c r="A9" s="846"/>
      <c r="B9" s="847"/>
      <c r="C9" s="468" t="str">
        <f>IF(D9=0,"","和泉")</f>
        <v>和泉</v>
      </c>
      <c r="D9" s="469">
        <v>536</v>
      </c>
      <c r="E9" s="469" t="s">
        <v>409</v>
      </c>
      <c r="F9" s="470">
        <v>70</v>
      </c>
      <c r="G9" s="471"/>
      <c r="H9" s="120" t="s">
        <v>417</v>
      </c>
      <c r="I9" s="472" t="str">
        <f t="shared" si="1"/>
        <v>平成</v>
      </c>
      <c r="J9" s="473">
        <v>30</v>
      </c>
      <c r="K9" s="474" t="str">
        <f t="shared" si="2"/>
        <v>年</v>
      </c>
      <c r="L9" s="475" t="s">
        <v>415</v>
      </c>
      <c r="M9" s="476">
        <v>99</v>
      </c>
      <c r="N9" s="477"/>
      <c r="O9" s="408">
        <v>1790</v>
      </c>
      <c r="P9" s="408">
        <v>4690</v>
      </c>
      <c r="Q9" s="408">
        <v>1690</v>
      </c>
      <c r="R9" s="408">
        <v>1820</v>
      </c>
      <c r="S9" s="408">
        <v>7</v>
      </c>
      <c r="T9" s="408">
        <v>1610</v>
      </c>
      <c r="U9" s="408">
        <v>1995</v>
      </c>
      <c r="V9" s="409">
        <v>43221</v>
      </c>
    </row>
    <row r="10" spans="1:22" ht="20.45" customHeight="1">
      <c r="A10" s="846"/>
      <c r="B10" s="847"/>
      <c r="C10" s="468" t="str">
        <f>IF(D10=0,"","和泉")</f>
        <v>和泉</v>
      </c>
      <c r="D10" s="469">
        <v>880</v>
      </c>
      <c r="E10" s="469" t="s">
        <v>245</v>
      </c>
      <c r="F10" s="470">
        <v>2232</v>
      </c>
      <c r="G10" s="471"/>
      <c r="H10" s="478" t="s">
        <v>411</v>
      </c>
      <c r="I10" s="472" t="str">
        <f t="shared" si="1"/>
        <v>平成</v>
      </c>
      <c r="J10" s="473">
        <v>30</v>
      </c>
      <c r="K10" s="474" t="str">
        <f t="shared" si="2"/>
        <v>年</v>
      </c>
      <c r="L10" s="475" t="s">
        <v>377</v>
      </c>
      <c r="M10" s="476">
        <v>53</v>
      </c>
      <c r="N10" s="477"/>
      <c r="O10" s="408">
        <v>650</v>
      </c>
      <c r="P10" s="408">
        <v>3390</v>
      </c>
      <c r="Q10" s="408">
        <v>1470</v>
      </c>
      <c r="R10" s="408">
        <v>1940</v>
      </c>
      <c r="S10" s="408">
        <v>4</v>
      </c>
      <c r="T10" s="408">
        <v>940</v>
      </c>
      <c r="U10" s="408">
        <v>1410</v>
      </c>
      <c r="V10" s="409">
        <v>43435</v>
      </c>
    </row>
    <row r="11" spans="1:22" ht="20.45" customHeight="1" thickBot="1">
      <c r="A11" s="848"/>
      <c r="B11" s="849"/>
      <c r="C11" s="479" t="s">
        <v>516</v>
      </c>
      <c r="D11" s="480"/>
      <c r="E11" s="480"/>
      <c r="F11" s="481">
        <v>3059</v>
      </c>
      <c r="G11" s="482"/>
      <c r="H11" s="483" t="s">
        <v>518</v>
      </c>
      <c r="I11" s="484" t="s">
        <v>442</v>
      </c>
      <c r="J11" s="485">
        <v>5</v>
      </c>
      <c r="K11" s="486" t="str">
        <f t="shared" si="2"/>
        <v>年</v>
      </c>
      <c r="L11" s="487" t="s">
        <v>517</v>
      </c>
      <c r="M11" s="488">
        <v>53</v>
      </c>
      <c r="N11" s="489"/>
      <c r="O11" s="410">
        <v>50</v>
      </c>
      <c r="P11" s="410">
        <v>1830</v>
      </c>
      <c r="Q11" s="410">
        <v>690</v>
      </c>
      <c r="R11" s="410">
        <v>1035</v>
      </c>
      <c r="S11" s="410">
        <v>1</v>
      </c>
      <c r="T11" s="410"/>
      <c r="U11" s="410"/>
      <c r="V11" s="412">
        <v>45017</v>
      </c>
    </row>
    <row r="12" spans="1:22" ht="20.45" customHeight="1">
      <c r="A12" s="860" t="s">
        <v>241</v>
      </c>
      <c r="B12" s="871" t="s">
        <v>243</v>
      </c>
      <c r="C12" s="490" t="str">
        <f t="shared" ref="C12" si="3">IF(D12=0,"","和泉")</f>
        <v>和泉</v>
      </c>
      <c r="D12" s="458">
        <v>800</v>
      </c>
      <c r="E12" s="458" t="s">
        <v>246</v>
      </c>
      <c r="F12" s="459">
        <v>3489</v>
      </c>
      <c r="G12" s="460"/>
      <c r="H12" s="461" t="s">
        <v>244</v>
      </c>
      <c r="I12" s="462" t="str">
        <f t="shared" ref="I12" si="4">IF(J12=0,"","平成")</f>
        <v>平成</v>
      </c>
      <c r="J12" s="463">
        <v>20</v>
      </c>
      <c r="K12" s="464" t="str">
        <f t="shared" si="2"/>
        <v>年</v>
      </c>
      <c r="L12" s="465" t="s">
        <v>269</v>
      </c>
      <c r="M12" s="406">
        <v>150</v>
      </c>
      <c r="N12" s="466">
        <v>2.2000000000000002</v>
      </c>
      <c r="O12" s="406">
        <v>4000</v>
      </c>
      <c r="P12" s="406">
        <v>5210</v>
      </c>
      <c r="Q12" s="406">
        <v>1900</v>
      </c>
      <c r="R12" s="406">
        <v>2550</v>
      </c>
      <c r="S12" s="406">
        <v>5</v>
      </c>
      <c r="T12" s="406">
        <v>4810</v>
      </c>
      <c r="U12" s="406">
        <v>5985</v>
      </c>
      <c r="V12" s="407">
        <v>39753</v>
      </c>
    </row>
    <row r="13" spans="1:22" ht="20.45" customHeight="1">
      <c r="A13" s="861"/>
      <c r="B13" s="872"/>
      <c r="C13" s="491" t="str">
        <f>IF(D13=0,"","和泉")</f>
        <v>和泉</v>
      </c>
      <c r="D13" s="492">
        <v>830</v>
      </c>
      <c r="E13" s="492" t="s">
        <v>264</v>
      </c>
      <c r="F13" s="493">
        <v>1608</v>
      </c>
      <c r="G13" s="494"/>
      <c r="H13" s="495" t="s">
        <v>534</v>
      </c>
      <c r="I13" s="110" t="s">
        <v>337</v>
      </c>
      <c r="J13" s="111">
        <v>28</v>
      </c>
      <c r="K13" s="112" t="str">
        <f>IF(J13=0,"","年")</f>
        <v>年</v>
      </c>
      <c r="L13" s="124" t="s">
        <v>533</v>
      </c>
      <c r="M13" s="113">
        <v>220</v>
      </c>
      <c r="N13" s="114">
        <v>2.2000000000000002</v>
      </c>
      <c r="O13" s="113">
        <v>6400</v>
      </c>
      <c r="P13" s="113">
        <v>7500</v>
      </c>
      <c r="Q13" s="113">
        <v>2330</v>
      </c>
      <c r="R13" s="113">
        <v>3020</v>
      </c>
      <c r="S13" s="113">
        <v>6</v>
      </c>
      <c r="T13" s="413">
        <v>11670</v>
      </c>
      <c r="U13" s="113">
        <v>12900</v>
      </c>
      <c r="V13" s="115">
        <v>42583</v>
      </c>
    </row>
    <row r="14" spans="1:22" ht="20.45" customHeight="1">
      <c r="A14" s="861"/>
      <c r="B14" s="872"/>
      <c r="C14" s="491" t="str">
        <f t="shared" si="0"/>
        <v>和泉</v>
      </c>
      <c r="D14" s="492">
        <v>833</v>
      </c>
      <c r="E14" s="492" t="s">
        <v>248</v>
      </c>
      <c r="F14" s="493">
        <v>119</v>
      </c>
      <c r="G14" s="494"/>
      <c r="H14" s="495" t="s">
        <v>199</v>
      </c>
      <c r="I14" s="110" t="str">
        <f t="shared" si="1"/>
        <v>平成</v>
      </c>
      <c r="J14" s="111">
        <v>24</v>
      </c>
      <c r="K14" s="112" t="str">
        <f t="shared" si="2"/>
        <v>年</v>
      </c>
      <c r="L14" s="496" t="s">
        <v>379</v>
      </c>
      <c r="M14" s="113">
        <v>220</v>
      </c>
      <c r="N14" s="114"/>
      <c r="O14" s="113">
        <v>6400</v>
      </c>
      <c r="P14" s="113">
        <v>7800</v>
      </c>
      <c r="Q14" s="113">
        <v>2300</v>
      </c>
      <c r="R14" s="113">
        <v>3170</v>
      </c>
      <c r="S14" s="113">
        <v>6</v>
      </c>
      <c r="T14" s="113">
        <v>11640</v>
      </c>
      <c r="U14" s="113">
        <v>11970</v>
      </c>
      <c r="V14" s="115">
        <v>41214</v>
      </c>
    </row>
    <row r="15" spans="1:22" ht="20.45" customHeight="1">
      <c r="A15" s="861"/>
      <c r="B15" s="872"/>
      <c r="C15" s="491" t="str">
        <f t="shared" si="0"/>
        <v>和泉</v>
      </c>
      <c r="D15" s="492">
        <v>800</v>
      </c>
      <c r="E15" s="492" t="s">
        <v>248</v>
      </c>
      <c r="F15" s="493">
        <v>1089</v>
      </c>
      <c r="G15" s="494"/>
      <c r="H15" s="495" t="s">
        <v>535</v>
      </c>
      <c r="I15" s="110" t="str">
        <f t="shared" si="1"/>
        <v>平成</v>
      </c>
      <c r="J15" s="111">
        <v>24</v>
      </c>
      <c r="K15" s="112" t="str">
        <f t="shared" si="2"/>
        <v>年</v>
      </c>
      <c r="L15" s="124" t="s">
        <v>266</v>
      </c>
      <c r="M15" s="113">
        <v>380</v>
      </c>
      <c r="N15" s="114"/>
      <c r="O15" s="113">
        <v>8860</v>
      </c>
      <c r="P15" s="113">
        <v>10620</v>
      </c>
      <c r="Q15" s="113">
        <v>2490</v>
      </c>
      <c r="R15" s="113">
        <v>3500</v>
      </c>
      <c r="S15" s="113">
        <v>6</v>
      </c>
      <c r="T15" s="113">
        <v>19700</v>
      </c>
      <c r="U15" s="113">
        <v>20030</v>
      </c>
      <c r="V15" s="115">
        <v>40909</v>
      </c>
    </row>
    <row r="16" spans="1:22" ht="20.45" customHeight="1">
      <c r="A16" s="861"/>
      <c r="B16" s="872"/>
      <c r="C16" s="116" t="str">
        <f t="shared" si="0"/>
        <v>和泉</v>
      </c>
      <c r="D16" s="117">
        <v>830</v>
      </c>
      <c r="E16" s="117" t="s">
        <v>264</v>
      </c>
      <c r="F16" s="118">
        <v>1611</v>
      </c>
      <c r="G16" s="119"/>
      <c r="H16" s="120" t="s">
        <v>229</v>
      </c>
      <c r="I16" s="110" t="str">
        <f>IF(J16=0,"","平成")</f>
        <v>平成</v>
      </c>
      <c r="J16" s="111">
        <v>28</v>
      </c>
      <c r="K16" s="112" t="str">
        <f t="shared" si="2"/>
        <v>年</v>
      </c>
      <c r="L16" s="124" t="s">
        <v>267</v>
      </c>
      <c r="M16" s="113">
        <v>151</v>
      </c>
      <c r="N16" s="114"/>
      <c r="O16" s="113">
        <v>2690</v>
      </c>
      <c r="P16" s="113">
        <v>5650</v>
      </c>
      <c r="Q16" s="113">
        <v>1890</v>
      </c>
      <c r="R16" s="113">
        <v>2490</v>
      </c>
      <c r="S16" s="113">
        <v>7</v>
      </c>
      <c r="T16" s="113">
        <v>2840</v>
      </c>
      <c r="U16" s="113">
        <v>3225</v>
      </c>
      <c r="V16" s="115">
        <v>42675</v>
      </c>
    </row>
    <row r="17" spans="1:23" ht="20.45" customHeight="1">
      <c r="A17" s="861"/>
      <c r="B17" s="872"/>
      <c r="C17" s="116" t="str">
        <f t="shared" si="0"/>
        <v>和泉</v>
      </c>
      <c r="D17" s="117">
        <v>830</v>
      </c>
      <c r="E17" s="117" t="s">
        <v>264</v>
      </c>
      <c r="F17" s="118">
        <v>2108</v>
      </c>
      <c r="G17" s="119"/>
      <c r="H17" s="120" t="s">
        <v>229</v>
      </c>
      <c r="I17" s="110" t="s">
        <v>442</v>
      </c>
      <c r="J17" s="111">
        <v>3</v>
      </c>
      <c r="K17" s="112" t="str">
        <f t="shared" si="2"/>
        <v>年</v>
      </c>
      <c r="L17" s="124" t="s">
        <v>490</v>
      </c>
      <c r="M17" s="113">
        <v>151</v>
      </c>
      <c r="N17" s="114"/>
      <c r="O17" s="113">
        <v>2690</v>
      </c>
      <c r="P17" s="113">
        <v>5660</v>
      </c>
      <c r="Q17" s="113">
        <v>1890</v>
      </c>
      <c r="R17" s="113">
        <v>2490</v>
      </c>
      <c r="S17" s="113">
        <v>7</v>
      </c>
      <c r="T17" s="113">
        <v>2890</v>
      </c>
      <c r="U17" s="113">
        <v>3275</v>
      </c>
      <c r="V17" s="115" t="s">
        <v>491</v>
      </c>
    </row>
    <row r="18" spans="1:23" ht="20.45" customHeight="1">
      <c r="A18" s="861"/>
      <c r="B18" s="872"/>
      <c r="C18" s="116" t="s">
        <v>238</v>
      </c>
      <c r="D18" s="117">
        <v>830</v>
      </c>
      <c r="E18" s="117" t="s">
        <v>264</v>
      </c>
      <c r="F18" s="118">
        <v>2212</v>
      </c>
      <c r="G18" s="119"/>
      <c r="H18" s="120" t="s">
        <v>229</v>
      </c>
      <c r="I18" s="110" t="s">
        <v>442</v>
      </c>
      <c r="J18" s="111">
        <v>4</v>
      </c>
      <c r="K18" s="112" t="str">
        <f t="shared" si="2"/>
        <v>年</v>
      </c>
      <c r="L18" s="124" t="s">
        <v>490</v>
      </c>
      <c r="M18" s="113"/>
      <c r="N18" s="114"/>
      <c r="O18" s="113">
        <v>2690</v>
      </c>
      <c r="P18" s="113">
        <v>5660</v>
      </c>
      <c r="Q18" s="113">
        <v>1890</v>
      </c>
      <c r="R18" s="113">
        <v>2490</v>
      </c>
      <c r="S18" s="113">
        <v>7</v>
      </c>
      <c r="T18" s="113">
        <v>2830</v>
      </c>
      <c r="U18" s="113">
        <v>3215</v>
      </c>
      <c r="V18" s="115" t="s">
        <v>515</v>
      </c>
    </row>
    <row r="19" spans="1:23" ht="20.45" customHeight="1">
      <c r="A19" s="861"/>
      <c r="B19" s="872"/>
      <c r="C19" s="116" t="str">
        <f>IF(D19=0,"","和泉")</f>
        <v>和泉</v>
      </c>
      <c r="D19" s="117">
        <v>833</v>
      </c>
      <c r="E19" s="117" t="s">
        <v>381</v>
      </c>
      <c r="F19" s="118">
        <v>119</v>
      </c>
      <c r="G19" s="119"/>
      <c r="H19" s="120" t="s">
        <v>441</v>
      </c>
      <c r="I19" s="110" t="str">
        <f>IF(J19=0,"","平成")</f>
        <v>平成</v>
      </c>
      <c r="J19" s="111">
        <v>24</v>
      </c>
      <c r="K19" s="112" t="str">
        <f t="shared" si="2"/>
        <v>年</v>
      </c>
      <c r="L19" s="124" t="s">
        <v>267</v>
      </c>
      <c r="M19" s="113">
        <v>151</v>
      </c>
      <c r="N19" s="114"/>
      <c r="O19" s="113">
        <v>2690</v>
      </c>
      <c r="P19" s="113">
        <v>5620</v>
      </c>
      <c r="Q19" s="113">
        <v>1900</v>
      </c>
      <c r="R19" s="113">
        <v>2490</v>
      </c>
      <c r="S19" s="113">
        <v>7</v>
      </c>
      <c r="T19" s="113">
        <v>2830</v>
      </c>
      <c r="U19" s="113">
        <v>3215</v>
      </c>
      <c r="V19" s="115">
        <v>41214</v>
      </c>
    </row>
    <row r="20" spans="1:23" ht="20.45" customHeight="1">
      <c r="A20" s="861"/>
      <c r="B20" s="872"/>
      <c r="C20" s="491" t="str">
        <f>IF(D20=0,"","和泉")</f>
        <v>和泉</v>
      </c>
      <c r="D20" s="492">
        <v>800</v>
      </c>
      <c r="E20" s="492" t="s">
        <v>246</v>
      </c>
      <c r="F20" s="493">
        <v>6072</v>
      </c>
      <c r="G20" s="494"/>
      <c r="H20" s="495" t="s">
        <v>202</v>
      </c>
      <c r="I20" s="110" t="str">
        <f>IF(J20=0,"","平成")</f>
        <v>平成</v>
      </c>
      <c r="J20" s="111">
        <v>25</v>
      </c>
      <c r="K20" s="112" t="str">
        <f t="shared" si="2"/>
        <v>年</v>
      </c>
      <c r="L20" s="124" t="s">
        <v>268</v>
      </c>
      <c r="M20" s="113">
        <v>151</v>
      </c>
      <c r="N20" s="114"/>
      <c r="O20" s="113">
        <v>2690</v>
      </c>
      <c r="P20" s="113">
        <v>5380</v>
      </c>
      <c r="Q20" s="113">
        <v>1880</v>
      </c>
      <c r="R20" s="113">
        <v>2450</v>
      </c>
      <c r="S20" s="113">
        <v>8</v>
      </c>
      <c r="T20" s="113">
        <v>2490</v>
      </c>
      <c r="U20" s="113">
        <v>2930</v>
      </c>
      <c r="V20" s="115">
        <v>41548</v>
      </c>
    </row>
    <row r="21" spans="1:23" ht="20.45" customHeight="1">
      <c r="A21" s="861"/>
      <c r="B21" s="872"/>
      <c r="C21" s="491" t="str">
        <f>IF(D21=0,"","和泉")</f>
        <v>和泉</v>
      </c>
      <c r="D21" s="492">
        <v>830</v>
      </c>
      <c r="E21" s="492" t="s">
        <v>246</v>
      </c>
      <c r="F21" s="493">
        <v>2103</v>
      </c>
      <c r="G21" s="494"/>
      <c r="H21" s="495" t="s">
        <v>452</v>
      </c>
      <c r="I21" s="110" t="s">
        <v>442</v>
      </c>
      <c r="J21" s="111">
        <v>3</v>
      </c>
      <c r="K21" s="112" t="str">
        <f t="shared" si="2"/>
        <v>年</v>
      </c>
      <c r="L21" s="497" t="s">
        <v>477</v>
      </c>
      <c r="M21" s="414">
        <v>109</v>
      </c>
      <c r="N21" s="498"/>
      <c r="O21" s="414">
        <v>1590</v>
      </c>
      <c r="P21" s="414">
        <v>4410</v>
      </c>
      <c r="Q21" s="414">
        <v>1690</v>
      </c>
      <c r="R21" s="414">
        <v>1990</v>
      </c>
      <c r="S21" s="414">
        <v>5</v>
      </c>
      <c r="T21" s="414">
        <v>1450</v>
      </c>
      <c r="U21" s="414">
        <v>2025</v>
      </c>
      <c r="V21" s="415">
        <v>44272</v>
      </c>
      <c r="W21" s="499"/>
    </row>
    <row r="22" spans="1:23" ht="20.45" customHeight="1">
      <c r="A22" s="861"/>
      <c r="B22" s="872"/>
      <c r="C22" s="491" t="str">
        <f t="shared" si="0"/>
        <v>和泉</v>
      </c>
      <c r="D22" s="492">
        <v>880</v>
      </c>
      <c r="E22" s="492" t="s">
        <v>245</v>
      </c>
      <c r="F22" s="493">
        <v>2556</v>
      </c>
      <c r="G22" s="494"/>
      <c r="H22" s="495" t="s">
        <v>453</v>
      </c>
      <c r="I22" s="110" t="s">
        <v>442</v>
      </c>
      <c r="J22" s="111">
        <v>3</v>
      </c>
      <c r="K22" s="112" t="str">
        <f t="shared" si="2"/>
        <v>年</v>
      </c>
      <c r="L22" s="497" t="s">
        <v>478</v>
      </c>
      <c r="M22" s="414">
        <v>53</v>
      </c>
      <c r="N22" s="498"/>
      <c r="O22" s="414">
        <v>650</v>
      </c>
      <c r="P22" s="414">
        <v>3390</v>
      </c>
      <c r="Q22" s="414">
        <v>1470</v>
      </c>
      <c r="R22" s="414">
        <v>1920</v>
      </c>
      <c r="S22" s="414">
        <v>4</v>
      </c>
      <c r="T22" s="414">
        <v>920</v>
      </c>
      <c r="U22" s="414">
        <v>1390</v>
      </c>
      <c r="V22" s="415">
        <v>44224</v>
      </c>
      <c r="W22" s="499"/>
    </row>
    <row r="23" spans="1:23" ht="20.45" customHeight="1">
      <c r="A23" s="861"/>
      <c r="B23" s="872"/>
      <c r="C23" s="491" t="str">
        <f t="shared" si="0"/>
        <v>和泉</v>
      </c>
      <c r="D23" s="492">
        <v>800</v>
      </c>
      <c r="E23" s="492" t="s">
        <v>246</v>
      </c>
      <c r="F23" s="493">
        <v>4055</v>
      </c>
      <c r="G23" s="494"/>
      <c r="H23" s="495" t="s">
        <v>233</v>
      </c>
      <c r="I23" s="110" t="str">
        <f t="shared" si="1"/>
        <v>平成</v>
      </c>
      <c r="J23" s="111">
        <v>21</v>
      </c>
      <c r="K23" s="112" t="str">
        <f t="shared" si="2"/>
        <v>年</v>
      </c>
      <c r="L23" s="124" t="s">
        <v>408</v>
      </c>
      <c r="M23" s="113">
        <v>150</v>
      </c>
      <c r="N23" s="114"/>
      <c r="O23" s="113">
        <v>1990</v>
      </c>
      <c r="P23" s="113">
        <v>4770</v>
      </c>
      <c r="Q23" s="113">
        <v>1690</v>
      </c>
      <c r="R23" s="113">
        <v>2150</v>
      </c>
      <c r="S23" s="113">
        <v>3</v>
      </c>
      <c r="T23" s="113">
        <v>1940</v>
      </c>
      <c r="U23" s="113">
        <v>3605</v>
      </c>
      <c r="V23" s="115">
        <v>40087</v>
      </c>
    </row>
    <row r="24" spans="1:23" ht="20.45" customHeight="1" thickBot="1">
      <c r="A24" s="861"/>
      <c r="B24" s="873"/>
      <c r="C24" s="500" t="s">
        <v>238</v>
      </c>
      <c r="D24" s="501">
        <v>830</v>
      </c>
      <c r="E24" s="501" t="s">
        <v>250</v>
      </c>
      <c r="F24" s="502">
        <v>1803</v>
      </c>
      <c r="G24" s="503"/>
      <c r="H24" s="504" t="s">
        <v>244</v>
      </c>
      <c r="I24" s="484" t="s">
        <v>405</v>
      </c>
      <c r="J24" s="485">
        <v>30</v>
      </c>
      <c r="K24" s="486" t="s">
        <v>406</v>
      </c>
      <c r="L24" s="487" t="s">
        <v>407</v>
      </c>
      <c r="M24" s="410">
        <v>150</v>
      </c>
      <c r="N24" s="489">
        <v>2.2000000000000002</v>
      </c>
      <c r="O24" s="410">
        <v>4000</v>
      </c>
      <c r="P24" s="410">
        <v>5770</v>
      </c>
      <c r="Q24" s="410">
        <v>1920</v>
      </c>
      <c r="R24" s="410">
        <v>3050</v>
      </c>
      <c r="S24" s="410">
        <v>5</v>
      </c>
      <c r="T24" s="410">
        <v>5970</v>
      </c>
      <c r="U24" s="410">
        <v>6845</v>
      </c>
      <c r="V24" s="412">
        <v>43190</v>
      </c>
    </row>
    <row r="25" spans="1:23" ht="20.45" customHeight="1">
      <c r="A25" s="861"/>
      <c r="B25" s="874" t="s">
        <v>123</v>
      </c>
      <c r="C25" s="505" t="str">
        <f t="shared" si="0"/>
        <v>和泉</v>
      </c>
      <c r="D25" s="506">
        <v>800</v>
      </c>
      <c r="E25" s="506" t="s">
        <v>246</v>
      </c>
      <c r="F25" s="507">
        <v>5122</v>
      </c>
      <c r="G25" s="508"/>
      <c r="H25" s="509" t="s">
        <v>244</v>
      </c>
      <c r="I25" s="510" t="str">
        <f t="shared" si="1"/>
        <v>平成</v>
      </c>
      <c r="J25" s="511">
        <v>23</v>
      </c>
      <c r="K25" s="512" t="str">
        <f t="shared" si="2"/>
        <v>年</v>
      </c>
      <c r="L25" s="465" t="s">
        <v>270</v>
      </c>
      <c r="M25" s="406">
        <v>150</v>
      </c>
      <c r="N25" s="466">
        <v>2.2000000000000002</v>
      </c>
      <c r="O25" s="406">
        <v>4000</v>
      </c>
      <c r="P25" s="406">
        <v>5670</v>
      </c>
      <c r="Q25" s="406">
        <v>1880</v>
      </c>
      <c r="R25" s="406">
        <v>2920</v>
      </c>
      <c r="S25" s="406">
        <v>5</v>
      </c>
      <c r="T25" s="406">
        <v>4980</v>
      </c>
      <c r="U25" s="406">
        <v>6155</v>
      </c>
      <c r="V25" s="407">
        <v>40878</v>
      </c>
    </row>
    <row r="26" spans="1:23" ht="20.45" customHeight="1">
      <c r="A26" s="861"/>
      <c r="B26" s="875"/>
      <c r="C26" s="491" t="str">
        <f>IF(D26=0,"","和泉")</f>
        <v>和泉</v>
      </c>
      <c r="D26" s="492">
        <v>833</v>
      </c>
      <c r="E26" s="492" t="s">
        <v>247</v>
      </c>
      <c r="F26" s="493">
        <v>119</v>
      </c>
      <c r="G26" s="494"/>
      <c r="H26" s="495" t="s">
        <v>197</v>
      </c>
      <c r="I26" s="110" t="str">
        <f>IF(J26=0,"","平成")</f>
        <v>平成</v>
      </c>
      <c r="J26" s="111">
        <v>24</v>
      </c>
      <c r="K26" s="112" t="str">
        <f>IF(J26=0,"","年")</f>
        <v>年</v>
      </c>
      <c r="L26" s="496" t="s">
        <v>379</v>
      </c>
      <c r="M26" s="113">
        <v>220</v>
      </c>
      <c r="N26" s="114">
        <v>3.48</v>
      </c>
      <c r="O26" s="113">
        <v>6400</v>
      </c>
      <c r="P26" s="113">
        <v>7500</v>
      </c>
      <c r="Q26" s="113">
        <v>2400</v>
      </c>
      <c r="R26" s="113">
        <v>3000</v>
      </c>
      <c r="S26" s="113">
        <v>6</v>
      </c>
      <c r="T26" s="413">
        <v>8790</v>
      </c>
      <c r="U26" s="113">
        <v>10930</v>
      </c>
      <c r="V26" s="115">
        <v>41214</v>
      </c>
    </row>
    <row r="27" spans="1:23" ht="20.45" customHeight="1">
      <c r="A27" s="861"/>
      <c r="B27" s="875"/>
      <c r="C27" s="116" t="str">
        <f>IF(D27=0,"","和泉")</f>
        <v>和泉</v>
      </c>
      <c r="D27" s="117">
        <v>830</v>
      </c>
      <c r="E27" s="117" t="s">
        <v>264</v>
      </c>
      <c r="F27" s="118">
        <v>1903</v>
      </c>
      <c r="G27" s="119"/>
      <c r="H27" s="120" t="s">
        <v>229</v>
      </c>
      <c r="I27" s="110" t="str">
        <f>IF(J27=0,"","平成")</f>
        <v>平成</v>
      </c>
      <c r="J27" s="111">
        <v>31</v>
      </c>
      <c r="K27" s="112" t="str">
        <f>IF(J27=0,"","年")</f>
        <v>年</v>
      </c>
      <c r="L27" s="124" t="s">
        <v>267</v>
      </c>
      <c r="M27" s="113">
        <v>151</v>
      </c>
      <c r="N27" s="114"/>
      <c r="O27" s="113">
        <v>2690</v>
      </c>
      <c r="P27" s="113">
        <v>5650</v>
      </c>
      <c r="Q27" s="113">
        <v>1890</v>
      </c>
      <c r="R27" s="113">
        <v>2490</v>
      </c>
      <c r="S27" s="113">
        <v>7</v>
      </c>
      <c r="T27" s="113">
        <v>2840</v>
      </c>
      <c r="U27" s="113">
        <v>3225</v>
      </c>
      <c r="V27" s="115">
        <v>43525</v>
      </c>
    </row>
    <row r="28" spans="1:23" ht="20.45" customHeight="1" thickBot="1">
      <c r="A28" s="861"/>
      <c r="B28" s="876"/>
      <c r="C28" s="116" t="str">
        <f t="shared" ref="C28" si="5">IF(D28=0,"","和泉")</f>
        <v>和泉</v>
      </c>
      <c r="D28" s="117">
        <v>833</v>
      </c>
      <c r="E28" s="117" t="s">
        <v>249</v>
      </c>
      <c r="F28" s="118">
        <v>119</v>
      </c>
      <c r="G28" s="119"/>
      <c r="H28" s="120" t="s">
        <v>229</v>
      </c>
      <c r="I28" s="110" t="str">
        <f t="shared" ref="I28" si="6">IF(J28=0,"","平成")</f>
        <v>平成</v>
      </c>
      <c r="J28" s="111">
        <v>25</v>
      </c>
      <c r="K28" s="112" t="str">
        <f t="shared" ref="K28" si="7">IF(J28=0,"","年")</f>
        <v>年</v>
      </c>
      <c r="L28" s="124" t="s">
        <v>267</v>
      </c>
      <c r="M28" s="113">
        <v>151</v>
      </c>
      <c r="N28" s="114"/>
      <c r="O28" s="113">
        <v>2690</v>
      </c>
      <c r="P28" s="113">
        <v>5620</v>
      </c>
      <c r="Q28" s="113">
        <v>1890</v>
      </c>
      <c r="R28" s="113">
        <v>2490</v>
      </c>
      <c r="S28" s="113">
        <v>7</v>
      </c>
      <c r="T28" s="113">
        <v>2790</v>
      </c>
      <c r="U28" s="113">
        <v>3175</v>
      </c>
      <c r="V28" s="115">
        <v>41579</v>
      </c>
    </row>
    <row r="29" spans="1:23" ht="20.45" customHeight="1">
      <c r="A29" s="861"/>
      <c r="B29" s="863" t="s">
        <v>125</v>
      </c>
      <c r="C29" s="490" t="str">
        <f t="shared" si="0"/>
        <v>和泉</v>
      </c>
      <c r="D29" s="458">
        <v>830</v>
      </c>
      <c r="E29" s="458" t="s">
        <v>246</v>
      </c>
      <c r="F29" s="459">
        <v>2201</v>
      </c>
      <c r="G29" s="460"/>
      <c r="H29" s="461" t="s">
        <v>244</v>
      </c>
      <c r="I29" s="457" t="s">
        <v>442</v>
      </c>
      <c r="J29" s="513">
        <v>4</v>
      </c>
      <c r="K29" s="514" t="str">
        <f t="shared" si="2"/>
        <v>年</v>
      </c>
      <c r="L29" s="515" t="s">
        <v>492</v>
      </c>
      <c r="M29" s="416">
        <v>150</v>
      </c>
      <c r="N29" s="516">
        <v>2.2000000000000002</v>
      </c>
      <c r="O29" s="416">
        <v>4000</v>
      </c>
      <c r="P29" s="416">
        <v>5300</v>
      </c>
      <c r="Q29" s="416">
        <v>1800</v>
      </c>
      <c r="R29" s="416">
        <v>2650</v>
      </c>
      <c r="S29" s="416">
        <v>5</v>
      </c>
      <c r="T29" s="416">
        <v>4720</v>
      </c>
      <c r="U29" s="416">
        <v>6095</v>
      </c>
      <c r="V29" s="417">
        <v>44562</v>
      </c>
    </row>
    <row r="30" spans="1:23" ht="20.45" customHeight="1">
      <c r="A30" s="861"/>
      <c r="B30" s="864"/>
      <c r="C30" s="116" t="str">
        <f>IF(D30=0,"","和泉")</f>
        <v>和泉</v>
      </c>
      <c r="D30" s="117">
        <v>830</v>
      </c>
      <c r="E30" s="117" t="s">
        <v>264</v>
      </c>
      <c r="F30" s="118">
        <v>1701</v>
      </c>
      <c r="G30" s="119"/>
      <c r="H30" s="120" t="s">
        <v>229</v>
      </c>
      <c r="I30" s="467" t="str">
        <f>IF(J30=0,"","平成")</f>
        <v>平成</v>
      </c>
      <c r="J30" s="517">
        <v>29</v>
      </c>
      <c r="K30" s="518" t="str">
        <f>IF(J30=0,"","年")</f>
        <v>年</v>
      </c>
      <c r="L30" s="497" t="s">
        <v>267</v>
      </c>
      <c r="M30" s="414">
        <v>151</v>
      </c>
      <c r="N30" s="498"/>
      <c r="O30" s="414">
        <v>2690</v>
      </c>
      <c r="P30" s="414">
        <v>5650</v>
      </c>
      <c r="Q30" s="414">
        <v>1890</v>
      </c>
      <c r="R30" s="414">
        <v>2490</v>
      </c>
      <c r="S30" s="414">
        <v>7</v>
      </c>
      <c r="T30" s="414">
        <v>2810</v>
      </c>
      <c r="U30" s="414">
        <v>3195</v>
      </c>
      <c r="V30" s="415">
        <v>42736</v>
      </c>
    </row>
    <row r="31" spans="1:23" ht="20.45" customHeight="1" thickBot="1">
      <c r="A31" s="861"/>
      <c r="B31" s="865"/>
      <c r="C31" s="500" t="str">
        <f t="shared" si="0"/>
        <v/>
      </c>
      <c r="D31" s="501"/>
      <c r="E31" s="501"/>
      <c r="F31" s="502"/>
      <c r="G31" s="503"/>
      <c r="H31" s="519"/>
      <c r="I31" s="484" t="str">
        <f t="shared" si="1"/>
        <v/>
      </c>
      <c r="J31" s="485"/>
      <c r="K31" s="486" t="str">
        <f t="shared" si="2"/>
        <v/>
      </c>
      <c r="L31" s="487"/>
      <c r="M31" s="410"/>
      <c r="N31" s="489"/>
      <c r="O31" s="410"/>
      <c r="P31" s="410"/>
      <c r="Q31" s="410"/>
      <c r="R31" s="410"/>
      <c r="S31" s="410"/>
      <c r="T31" s="410"/>
      <c r="U31" s="410"/>
      <c r="V31" s="412"/>
    </row>
    <row r="32" spans="1:23" ht="20.45" customHeight="1">
      <c r="A32" s="861"/>
      <c r="B32" s="866" t="s">
        <v>124</v>
      </c>
      <c r="C32" s="520" t="str">
        <f t="shared" si="0"/>
        <v>和泉</v>
      </c>
      <c r="D32" s="521">
        <v>833</v>
      </c>
      <c r="E32" s="521" t="s">
        <v>263</v>
      </c>
      <c r="F32" s="522">
        <v>119</v>
      </c>
      <c r="G32" s="523"/>
      <c r="H32" s="524" t="s">
        <v>244</v>
      </c>
      <c r="I32" s="525" t="str">
        <f t="shared" si="1"/>
        <v>平成</v>
      </c>
      <c r="J32" s="526">
        <v>25</v>
      </c>
      <c r="K32" s="527" t="str">
        <f t="shared" si="2"/>
        <v>年</v>
      </c>
      <c r="L32" s="528" t="s">
        <v>380</v>
      </c>
      <c r="M32" s="418">
        <v>150</v>
      </c>
      <c r="N32" s="529">
        <v>2.2000000000000002</v>
      </c>
      <c r="O32" s="418">
        <v>4000</v>
      </c>
      <c r="P32" s="418">
        <v>5990</v>
      </c>
      <c r="Q32" s="418">
        <v>1920</v>
      </c>
      <c r="R32" s="418">
        <v>3080</v>
      </c>
      <c r="S32" s="418">
        <v>5</v>
      </c>
      <c r="T32" s="418">
        <v>5940</v>
      </c>
      <c r="U32" s="418">
        <v>6815</v>
      </c>
      <c r="V32" s="419">
        <v>41579</v>
      </c>
    </row>
    <row r="33" spans="1:28" ht="20.45" customHeight="1">
      <c r="A33" s="861"/>
      <c r="B33" s="867"/>
      <c r="C33" s="467" t="str">
        <f>IF(D33=0,"","和泉")</f>
        <v>和泉</v>
      </c>
      <c r="D33" s="117">
        <v>800</v>
      </c>
      <c r="E33" s="117" t="s">
        <v>246</v>
      </c>
      <c r="F33" s="118">
        <v>873</v>
      </c>
      <c r="G33" s="119"/>
      <c r="H33" s="120" t="s">
        <v>244</v>
      </c>
      <c r="I33" s="110" t="str">
        <f>IF(J33=0,"","平成")</f>
        <v>平成</v>
      </c>
      <c r="J33" s="111">
        <v>17</v>
      </c>
      <c r="K33" s="112" t="str">
        <f>IF(J33=0,"","年")</f>
        <v>年</v>
      </c>
      <c r="L33" s="124" t="s">
        <v>271</v>
      </c>
      <c r="M33" s="113">
        <v>150</v>
      </c>
      <c r="N33" s="114">
        <v>2.2000000000000002</v>
      </c>
      <c r="O33" s="113">
        <v>4000</v>
      </c>
      <c r="P33" s="113">
        <v>5710</v>
      </c>
      <c r="Q33" s="113">
        <v>1900</v>
      </c>
      <c r="R33" s="113">
        <v>2740</v>
      </c>
      <c r="S33" s="113">
        <v>6</v>
      </c>
      <c r="T33" s="113">
        <v>4850</v>
      </c>
      <c r="U33" s="113">
        <v>6080</v>
      </c>
      <c r="V33" s="115">
        <v>38687</v>
      </c>
    </row>
    <row r="34" spans="1:28" ht="20.45" customHeight="1">
      <c r="A34" s="861"/>
      <c r="B34" s="867"/>
      <c r="C34" s="116" t="str">
        <f t="shared" si="0"/>
        <v>和泉</v>
      </c>
      <c r="D34" s="117">
        <v>830</v>
      </c>
      <c r="E34" s="117" t="s">
        <v>409</v>
      </c>
      <c r="F34" s="118">
        <v>2003</v>
      </c>
      <c r="G34" s="119"/>
      <c r="H34" s="120" t="s">
        <v>229</v>
      </c>
      <c r="I34" s="110" t="s">
        <v>442</v>
      </c>
      <c r="J34" s="111">
        <v>2</v>
      </c>
      <c r="K34" s="112" t="str">
        <f t="shared" si="2"/>
        <v>年</v>
      </c>
      <c r="L34" s="124" t="s">
        <v>267</v>
      </c>
      <c r="M34" s="113">
        <v>151</v>
      </c>
      <c r="N34" s="114"/>
      <c r="O34" s="113">
        <v>2690</v>
      </c>
      <c r="P34" s="113">
        <v>5650</v>
      </c>
      <c r="Q34" s="113">
        <v>1890</v>
      </c>
      <c r="R34" s="113">
        <v>2490</v>
      </c>
      <c r="S34" s="113">
        <v>7</v>
      </c>
      <c r="T34" s="113">
        <v>2830</v>
      </c>
      <c r="U34" s="113">
        <v>3215</v>
      </c>
      <c r="V34" s="115" t="s">
        <v>443</v>
      </c>
    </row>
    <row r="35" spans="1:28" ht="20.45" customHeight="1" thickBot="1">
      <c r="A35" s="861"/>
      <c r="B35" s="868"/>
      <c r="C35" s="500" t="str">
        <f t="shared" si="0"/>
        <v/>
      </c>
      <c r="D35" s="501"/>
      <c r="E35" s="501"/>
      <c r="F35" s="502"/>
      <c r="G35" s="503"/>
      <c r="H35" s="519"/>
      <c r="I35" s="484" t="str">
        <f t="shared" si="1"/>
        <v/>
      </c>
      <c r="J35" s="485"/>
      <c r="K35" s="486" t="str">
        <f t="shared" si="2"/>
        <v/>
      </c>
      <c r="L35" s="487"/>
      <c r="M35" s="410"/>
      <c r="N35" s="489"/>
      <c r="O35" s="410"/>
      <c r="P35" s="410"/>
      <c r="Q35" s="410"/>
      <c r="R35" s="410"/>
      <c r="S35" s="410"/>
      <c r="T35" s="410"/>
      <c r="U35" s="410"/>
      <c r="V35" s="412"/>
    </row>
    <row r="36" spans="1:28" ht="20.45" customHeight="1">
      <c r="A36" s="861"/>
      <c r="B36" s="877" t="s">
        <v>127</v>
      </c>
      <c r="C36" s="505" t="str">
        <f>IF(D36=0,"","和泉")</f>
        <v>和泉</v>
      </c>
      <c r="D36" s="506">
        <v>834</v>
      </c>
      <c r="E36" s="506" t="s">
        <v>265</v>
      </c>
      <c r="F36" s="507">
        <v>119</v>
      </c>
      <c r="G36" s="508"/>
      <c r="H36" s="509" t="s">
        <v>244</v>
      </c>
      <c r="I36" s="510" t="str">
        <f>IF(J36=0,"","平成")</f>
        <v>平成</v>
      </c>
      <c r="J36" s="511">
        <v>27</v>
      </c>
      <c r="K36" s="512" t="str">
        <f>IF(J36=0,"","年")</f>
        <v>年</v>
      </c>
      <c r="L36" s="530" t="s">
        <v>407</v>
      </c>
      <c r="M36" s="406">
        <v>150</v>
      </c>
      <c r="N36" s="466">
        <v>2.2000000000000002</v>
      </c>
      <c r="O36" s="406">
        <v>4000</v>
      </c>
      <c r="P36" s="406">
        <v>5730</v>
      </c>
      <c r="Q36" s="406">
        <v>1920</v>
      </c>
      <c r="R36" s="406">
        <v>3040</v>
      </c>
      <c r="S36" s="406">
        <v>5</v>
      </c>
      <c r="T36" s="416">
        <v>6000</v>
      </c>
      <c r="U36" s="406">
        <v>6875</v>
      </c>
      <c r="V36" s="407">
        <v>42064</v>
      </c>
    </row>
    <row r="37" spans="1:28" ht="20.45" customHeight="1">
      <c r="A37" s="861"/>
      <c r="B37" s="878"/>
      <c r="C37" s="491" t="str">
        <f t="shared" si="0"/>
        <v/>
      </c>
      <c r="D37" s="492"/>
      <c r="E37" s="492"/>
      <c r="F37" s="493"/>
      <c r="G37" s="494"/>
      <c r="H37" s="531"/>
      <c r="I37" s="110" t="str">
        <f t="shared" si="1"/>
        <v/>
      </c>
      <c r="J37" s="111"/>
      <c r="K37" s="112" t="str">
        <f t="shared" si="2"/>
        <v/>
      </c>
      <c r="L37" s="124"/>
      <c r="M37" s="113"/>
      <c r="N37" s="114"/>
      <c r="O37" s="113"/>
      <c r="P37" s="113"/>
      <c r="Q37" s="113"/>
      <c r="R37" s="113"/>
      <c r="S37" s="113"/>
      <c r="T37" s="113"/>
      <c r="U37" s="113"/>
      <c r="V37" s="115"/>
    </row>
    <row r="38" spans="1:28" ht="20.45" customHeight="1" thickBot="1">
      <c r="A38" s="861"/>
      <c r="B38" s="879"/>
      <c r="C38" s="500" t="str">
        <f t="shared" si="0"/>
        <v/>
      </c>
      <c r="D38" s="501"/>
      <c r="E38" s="501"/>
      <c r="F38" s="502"/>
      <c r="G38" s="503"/>
      <c r="H38" s="519"/>
      <c r="I38" s="484" t="str">
        <f t="shared" si="1"/>
        <v/>
      </c>
      <c r="J38" s="485"/>
      <c r="K38" s="486" t="str">
        <f t="shared" si="2"/>
        <v/>
      </c>
      <c r="L38" s="487"/>
      <c r="M38" s="410"/>
      <c r="N38" s="489"/>
      <c r="O38" s="410"/>
      <c r="P38" s="410"/>
      <c r="Q38" s="410"/>
      <c r="R38" s="410"/>
      <c r="S38" s="410"/>
      <c r="T38" s="410"/>
      <c r="U38" s="410"/>
      <c r="V38" s="412"/>
    </row>
    <row r="39" spans="1:28" ht="20.45" customHeight="1">
      <c r="A39" s="861"/>
      <c r="B39" s="857" t="s">
        <v>126</v>
      </c>
      <c r="C39" s="532" t="s">
        <v>238</v>
      </c>
      <c r="D39" s="533">
        <v>830</v>
      </c>
      <c r="E39" s="533" t="s">
        <v>246</v>
      </c>
      <c r="F39" s="534">
        <v>1902</v>
      </c>
      <c r="G39" s="535"/>
      <c r="H39" s="509" t="s">
        <v>244</v>
      </c>
      <c r="I39" s="510" t="s">
        <v>337</v>
      </c>
      <c r="J39" s="511">
        <v>31</v>
      </c>
      <c r="K39" s="512" t="s">
        <v>412</v>
      </c>
      <c r="L39" s="536" t="s">
        <v>416</v>
      </c>
      <c r="M39" s="406">
        <v>150</v>
      </c>
      <c r="N39" s="466">
        <v>2.2000000000000002</v>
      </c>
      <c r="O39" s="413">
        <v>4000</v>
      </c>
      <c r="P39" s="413">
        <v>5770</v>
      </c>
      <c r="Q39" s="413">
        <v>1900</v>
      </c>
      <c r="R39" s="413">
        <v>2750</v>
      </c>
      <c r="S39" s="413">
        <v>5</v>
      </c>
      <c r="T39" s="413">
        <v>6060</v>
      </c>
      <c r="U39" s="413">
        <v>6935</v>
      </c>
      <c r="V39" s="420">
        <v>43497</v>
      </c>
    </row>
    <row r="40" spans="1:28" ht="20.45" customHeight="1">
      <c r="A40" s="861"/>
      <c r="B40" s="858"/>
      <c r="C40" s="491" t="str">
        <f t="shared" si="0"/>
        <v/>
      </c>
      <c r="D40" s="492"/>
      <c r="E40" s="492"/>
      <c r="F40" s="493"/>
      <c r="G40" s="494"/>
      <c r="H40" s="531"/>
      <c r="I40" s="110" t="str">
        <f t="shared" si="1"/>
        <v/>
      </c>
      <c r="J40" s="111"/>
      <c r="K40" s="112" t="str">
        <f t="shared" si="2"/>
        <v/>
      </c>
      <c r="L40" s="124"/>
      <c r="M40" s="113"/>
      <c r="N40" s="114"/>
      <c r="O40" s="113"/>
      <c r="P40" s="113"/>
      <c r="Q40" s="113"/>
      <c r="R40" s="113"/>
      <c r="S40" s="113"/>
      <c r="T40" s="113"/>
      <c r="U40" s="113"/>
      <c r="V40" s="115"/>
    </row>
    <row r="41" spans="1:28" ht="20.45" customHeight="1" thickBot="1">
      <c r="A41" s="862"/>
      <c r="B41" s="859"/>
      <c r="C41" s="500" t="str">
        <f t="shared" si="0"/>
        <v/>
      </c>
      <c r="D41" s="501"/>
      <c r="E41" s="501"/>
      <c r="F41" s="502"/>
      <c r="G41" s="503"/>
      <c r="H41" s="519"/>
      <c r="I41" s="484" t="str">
        <f t="shared" si="1"/>
        <v/>
      </c>
      <c r="J41" s="485"/>
      <c r="K41" s="486" t="str">
        <f t="shared" si="2"/>
        <v/>
      </c>
      <c r="L41" s="487"/>
      <c r="M41" s="410"/>
      <c r="N41" s="489"/>
      <c r="O41" s="410"/>
      <c r="P41" s="410"/>
      <c r="Q41" s="410"/>
      <c r="R41" s="410"/>
      <c r="S41" s="410"/>
      <c r="T41" s="410"/>
      <c r="U41" s="410"/>
      <c r="V41" s="412"/>
    </row>
    <row r="45" spans="1:28">
      <c r="I45" s="539"/>
      <c r="J45" s="540"/>
      <c r="K45" s="540"/>
      <c r="L45" s="541"/>
      <c r="M45" s="539"/>
      <c r="N45" s="542"/>
      <c r="O45" s="539"/>
      <c r="P45" s="543"/>
      <c r="Q45" s="544"/>
      <c r="R45" s="545"/>
      <c r="S45" s="546"/>
      <c r="T45" s="547"/>
      <c r="U45" s="546"/>
      <c r="V45" s="546"/>
      <c r="W45" s="546"/>
      <c r="X45" s="546"/>
      <c r="Y45" s="546"/>
      <c r="Z45" s="546"/>
      <c r="AA45" s="546"/>
      <c r="AB45" s="548"/>
    </row>
  </sheetData>
  <sheetProtection selectLockedCells="1"/>
  <mergeCells count="18">
    <mergeCell ref="B39:B41"/>
    <mergeCell ref="A12:A41"/>
    <mergeCell ref="B29:B31"/>
    <mergeCell ref="B32:B35"/>
    <mergeCell ref="A3:B4"/>
    <mergeCell ref="B12:B24"/>
    <mergeCell ref="B25:B28"/>
    <mergeCell ref="B36:B38"/>
    <mergeCell ref="C3:G4"/>
    <mergeCell ref="H3:H4"/>
    <mergeCell ref="I3:K4"/>
    <mergeCell ref="U2:V2"/>
    <mergeCell ref="A5:B11"/>
    <mergeCell ref="A2:F2"/>
    <mergeCell ref="L3:L4"/>
    <mergeCell ref="V3:V4"/>
    <mergeCell ref="H1:H2"/>
    <mergeCell ref="A1:B1"/>
  </mergeCells>
  <phoneticPr fontId="1"/>
  <dataValidations count="2">
    <dataValidation imeMode="off" allowBlank="1" showInputMessage="1" showErrorMessage="1" sqref="D1:D2 F1 O36:S36 O37:V41 U36:V36 J34:N41 G1:G2 P45:AB45 L45:M45 J45 O34:V35 J5:V33 F5:G65538 D5:D65538"/>
    <dataValidation imeMode="hiragana" allowBlank="1" showInputMessage="1" showErrorMessage="1" sqref="B5:B12 M1:O1 A42:B65538 E1:E2 A1:C2 B32 B39 T1:U1 P1:S2 U2 V1:IV2 B36:C36 C37:C65538 V3 A3:F3 H3:I3 K3:L3 M3:U4 W3:IV4 K45 I45 B29 B26:B27 C5:C35 E5:E65538 A5:A38 I1:L2 H1"/>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&amp;C&amp;"Century,標準"&amp;12 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1"/>
  <sheetViews>
    <sheetView showWhiteSpace="0" zoomScale="85" zoomScaleNormal="85" workbookViewId="0">
      <selection activeCell="D43" sqref="D43:D44"/>
    </sheetView>
  </sheetViews>
  <sheetFormatPr defaultRowHeight="13.5"/>
  <cols>
    <col min="1" max="4" width="10.625" style="404" customWidth="1"/>
    <col min="5" max="5" width="9.875" style="404" customWidth="1"/>
    <col min="6" max="7" width="12.125" style="404" customWidth="1"/>
    <col min="8" max="8" width="17.875" style="404" customWidth="1"/>
    <col min="9" max="16384" width="9" style="404"/>
  </cols>
  <sheetData>
    <row r="1" spans="1:8" s="402" customFormat="1" ht="26.25" customHeight="1">
      <c r="A1" s="401"/>
      <c r="B1" s="401"/>
      <c r="C1" s="401"/>
      <c r="D1" s="401"/>
      <c r="E1" s="401"/>
      <c r="F1" s="401"/>
      <c r="G1" s="401"/>
      <c r="H1" s="401"/>
    </row>
    <row r="2" spans="1:8" s="402" customFormat="1" ht="26.25" customHeight="1" thickBot="1">
      <c r="A2" s="401"/>
      <c r="B2" s="401"/>
      <c r="C2" s="401"/>
      <c r="D2" s="401"/>
      <c r="E2" s="401"/>
      <c r="F2" s="401"/>
      <c r="G2" s="880" t="str">
        <f>'[1]消防車両一覧表2-10（警備課）'!U2</f>
        <v xml:space="preserve">（ 令和 6年 4 月 1 日 ） </v>
      </c>
      <c r="H2" s="880"/>
    </row>
    <row r="3" spans="1:8" ht="16.350000000000001" customHeight="1">
      <c r="A3" s="403" t="s">
        <v>384</v>
      </c>
      <c r="B3" s="403" t="s">
        <v>385</v>
      </c>
      <c r="C3" s="403" t="s">
        <v>372</v>
      </c>
      <c r="D3" s="403" t="s">
        <v>386</v>
      </c>
      <c r="E3" s="403" t="s">
        <v>373</v>
      </c>
      <c r="F3" s="403" t="s">
        <v>387</v>
      </c>
      <c r="G3" s="403" t="s">
        <v>374</v>
      </c>
      <c r="H3" s="852" t="s">
        <v>240</v>
      </c>
    </row>
    <row r="4" spans="1:8" ht="16.350000000000001" customHeight="1" thickBot="1">
      <c r="A4" s="405" t="s">
        <v>368</v>
      </c>
      <c r="B4" s="405" t="s">
        <v>369</v>
      </c>
      <c r="C4" s="405" t="s">
        <v>369</v>
      </c>
      <c r="D4" s="405" t="s">
        <v>369</v>
      </c>
      <c r="E4" s="405" t="s">
        <v>370</v>
      </c>
      <c r="F4" s="405" t="s">
        <v>371</v>
      </c>
      <c r="G4" s="405" t="s">
        <v>371</v>
      </c>
      <c r="H4" s="853"/>
    </row>
    <row r="5" spans="1:8" ht="20.45" customHeight="1">
      <c r="A5" s="406">
        <v>1240</v>
      </c>
      <c r="B5" s="406">
        <v>3850</v>
      </c>
      <c r="C5" s="406">
        <v>1690</v>
      </c>
      <c r="D5" s="406">
        <v>1510</v>
      </c>
      <c r="E5" s="406">
        <v>5</v>
      </c>
      <c r="F5" s="406">
        <v>980</v>
      </c>
      <c r="G5" s="406">
        <v>1255</v>
      </c>
      <c r="H5" s="407">
        <v>42278</v>
      </c>
    </row>
    <row r="6" spans="1:8" ht="20.45" customHeight="1">
      <c r="A6" s="113">
        <v>650</v>
      </c>
      <c r="B6" s="113">
        <v>3390</v>
      </c>
      <c r="C6" s="113">
        <v>1470</v>
      </c>
      <c r="D6" s="113">
        <v>1960</v>
      </c>
      <c r="E6" s="113">
        <v>4</v>
      </c>
      <c r="F6" s="113">
        <v>910</v>
      </c>
      <c r="G6" s="113">
        <v>1380</v>
      </c>
      <c r="H6" s="115">
        <v>40452</v>
      </c>
    </row>
    <row r="7" spans="1:8" ht="20.45" customHeight="1">
      <c r="A7" s="113">
        <v>1990</v>
      </c>
      <c r="B7" s="113">
        <v>4690</v>
      </c>
      <c r="C7" s="113">
        <v>1690</v>
      </c>
      <c r="D7" s="113">
        <v>2200</v>
      </c>
      <c r="E7" s="113">
        <v>9</v>
      </c>
      <c r="F7" s="113">
        <v>1780</v>
      </c>
      <c r="G7" s="113">
        <v>2775</v>
      </c>
      <c r="H7" s="115">
        <v>38534</v>
      </c>
    </row>
    <row r="8" spans="1:8" ht="20.45" customHeight="1">
      <c r="A8" s="113">
        <v>650</v>
      </c>
      <c r="B8" s="113">
        <v>3390</v>
      </c>
      <c r="C8" s="113">
        <v>1470</v>
      </c>
      <c r="D8" s="113">
        <v>1870</v>
      </c>
      <c r="E8" s="113">
        <v>4</v>
      </c>
      <c r="F8" s="113">
        <v>900</v>
      </c>
      <c r="G8" s="113">
        <v>1370</v>
      </c>
      <c r="H8" s="115">
        <v>42887</v>
      </c>
    </row>
    <row r="9" spans="1:8" ht="20.45" customHeight="1">
      <c r="A9" s="408">
        <v>1790</v>
      </c>
      <c r="B9" s="408">
        <v>4690</v>
      </c>
      <c r="C9" s="408">
        <v>1690</v>
      </c>
      <c r="D9" s="408">
        <v>1820</v>
      </c>
      <c r="E9" s="408">
        <v>7</v>
      </c>
      <c r="F9" s="408">
        <v>1610</v>
      </c>
      <c r="G9" s="408">
        <v>1995</v>
      </c>
      <c r="H9" s="409">
        <v>43221</v>
      </c>
    </row>
    <row r="10" spans="1:8" ht="20.45" customHeight="1">
      <c r="A10" s="408">
        <v>650</v>
      </c>
      <c r="B10" s="408">
        <v>3390</v>
      </c>
      <c r="C10" s="408">
        <v>1470</v>
      </c>
      <c r="D10" s="408">
        <v>1940</v>
      </c>
      <c r="E10" s="408">
        <v>4</v>
      </c>
      <c r="F10" s="408">
        <v>940</v>
      </c>
      <c r="G10" s="408">
        <v>1410</v>
      </c>
      <c r="H10" s="409">
        <v>43435</v>
      </c>
    </row>
    <row r="11" spans="1:8" ht="20.45" customHeight="1" thickBot="1">
      <c r="A11" s="410">
        <v>50</v>
      </c>
      <c r="B11" s="410">
        <v>1830</v>
      </c>
      <c r="C11" s="410">
        <v>690</v>
      </c>
      <c r="D11" s="410">
        <v>1035</v>
      </c>
      <c r="E11" s="410">
        <v>1</v>
      </c>
      <c r="F11" s="411"/>
      <c r="G11" s="411"/>
      <c r="H11" s="412">
        <v>45017</v>
      </c>
    </row>
    <row r="12" spans="1:8" ht="20.45" customHeight="1">
      <c r="A12" s="406">
        <v>4000</v>
      </c>
      <c r="B12" s="406">
        <v>5210</v>
      </c>
      <c r="C12" s="406">
        <v>1900</v>
      </c>
      <c r="D12" s="406">
        <v>2550</v>
      </c>
      <c r="E12" s="406">
        <v>5</v>
      </c>
      <c r="F12" s="406">
        <v>4810</v>
      </c>
      <c r="G12" s="406">
        <v>5985</v>
      </c>
      <c r="H12" s="407">
        <v>39753</v>
      </c>
    </row>
    <row r="13" spans="1:8" ht="20.45" customHeight="1">
      <c r="A13" s="113">
        <v>6400</v>
      </c>
      <c r="B13" s="113">
        <v>7500</v>
      </c>
      <c r="C13" s="113">
        <v>2330</v>
      </c>
      <c r="D13" s="113">
        <v>3020</v>
      </c>
      <c r="E13" s="113">
        <v>6</v>
      </c>
      <c r="F13" s="413">
        <v>11670</v>
      </c>
      <c r="G13" s="113">
        <v>12900</v>
      </c>
      <c r="H13" s="115">
        <v>42583</v>
      </c>
    </row>
    <row r="14" spans="1:8" ht="20.45" customHeight="1">
      <c r="A14" s="113">
        <v>6400</v>
      </c>
      <c r="B14" s="113">
        <v>7800</v>
      </c>
      <c r="C14" s="113">
        <v>2300</v>
      </c>
      <c r="D14" s="113">
        <v>3170</v>
      </c>
      <c r="E14" s="113">
        <v>6</v>
      </c>
      <c r="F14" s="113">
        <v>11640</v>
      </c>
      <c r="G14" s="113">
        <v>11970</v>
      </c>
      <c r="H14" s="115">
        <v>41214</v>
      </c>
    </row>
    <row r="15" spans="1:8" ht="20.45" customHeight="1">
      <c r="A15" s="113">
        <v>8860</v>
      </c>
      <c r="B15" s="113">
        <v>10620</v>
      </c>
      <c r="C15" s="113">
        <v>2490</v>
      </c>
      <c r="D15" s="113">
        <v>3500</v>
      </c>
      <c r="E15" s="113">
        <v>6</v>
      </c>
      <c r="F15" s="113">
        <v>19700</v>
      </c>
      <c r="G15" s="113">
        <v>20030</v>
      </c>
      <c r="H15" s="115">
        <v>40909</v>
      </c>
    </row>
    <row r="16" spans="1:8" ht="20.45" customHeight="1">
      <c r="A16" s="113">
        <v>2690</v>
      </c>
      <c r="B16" s="113">
        <v>5650</v>
      </c>
      <c r="C16" s="113">
        <v>1890</v>
      </c>
      <c r="D16" s="113">
        <v>2490</v>
      </c>
      <c r="E16" s="113">
        <v>7</v>
      </c>
      <c r="F16" s="113">
        <v>2840</v>
      </c>
      <c r="G16" s="113">
        <v>3225</v>
      </c>
      <c r="H16" s="115">
        <v>42675</v>
      </c>
    </row>
    <row r="17" spans="1:8" ht="20.45" customHeight="1">
      <c r="A17" s="113">
        <v>2690</v>
      </c>
      <c r="B17" s="113">
        <v>5660</v>
      </c>
      <c r="C17" s="113">
        <v>1890</v>
      </c>
      <c r="D17" s="113">
        <v>2490</v>
      </c>
      <c r="E17" s="113">
        <v>7</v>
      </c>
      <c r="F17" s="113">
        <v>2890</v>
      </c>
      <c r="G17" s="113">
        <v>3275</v>
      </c>
      <c r="H17" s="115" t="s">
        <v>491</v>
      </c>
    </row>
    <row r="18" spans="1:8" ht="20.45" customHeight="1">
      <c r="A18" s="113">
        <v>2690</v>
      </c>
      <c r="B18" s="113">
        <v>5660</v>
      </c>
      <c r="C18" s="113">
        <v>1890</v>
      </c>
      <c r="D18" s="113">
        <v>2490</v>
      </c>
      <c r="E18" s="113">
        <v>7</v>
      </c>
      <c r="F18" s="113">
        <v>2830</v>
      </c>
      <c r="G18" s="113">
        <v>3215</v>
      </c>
      <c r="H18" s="115" t="s">
        <v>515</v>
      </c>
    </row>
    <row r="19" spans="1:8" ht="20.45" customHeight="1">
      <c r="A19" s="113">
        <v>2690</v>
      </c>
      <c r="B19" s="113">
        <v>5620</v>
      </c>
      <c r="C19" s="113">
        <v>1900</v>
      </c>
      <c r="D19" s="113">
        <v>2490</v>
      </c>
      <c r="E19" s="113">
        <v>7</v>
      </c>
      <c r="F19" s="113">
        <v>2830</v>
      </c>
      <c r="G19" s="113">
        <v>3215</v>
      </c>
      <c r="H19" s="115">
        <v>41214</v>
      </c>
    </row>
    <row r="20" spans="1:8" ht="20.45" customHeight="1">
      <c r="A20" s="113">
        <v>2690</v>
      </c>
      <c r="B20" s="113">
        <v>5380</v>
      </c>
      <c r="C20" s="113">
        <v>1880</v>
      </c>
      <c r="D20" s="113">
        <v>2450</v>
      </c>
      <c r="E20" s="113">
        <v>8</v>
      </c>
      <c r="F20" s="113">
        <v>2490</v>
      </c>
      <c r="G20" s="113">
        <v>2930</v>
      </c>
      <c r="H20" s="115">
        <v>41548</v>
      </c>
    </row>
    <row r="21" spans="1:8" ht="20.45" customHeight="1">
      <c r="A21" s="414">
        <v>1590</v>
      </c>
      <c r="B21" s="414">
        <v>4410</v>
      </c>
      <c r="C21" s="414">
        <v>1690</v>
      </c>
      <c r="D21" s="414">
        <v>1990</v>
      </c>
      <c r="E21" s="414">
        <v>5</v>
      </c>
      <c r="F21" s="414">
        <v>1450</v>
      </c>
      <c r="G21" s="414">
        <v>2025</v>
      </c>
      <c r="H21" s="415">
        <v>44272</v>
      </c>
    </row>
    <row r="22" spans="1:8" ht="20.45" customHeight="1">
      <c r="A22" s="414">
        <v>650</v>
      </c>
      <c r="B22" s="414">
        <v>3390</v>
      </c>
      <c r="C22" s="414">
        <v>1470</v>
      </c>
      <c r="D22" s="414">
        <v>1920</v>
      </c>
      <c r="E22" s="414">
        <v>4</v>
      </c>
      <c r="F22" s="414">
        <v>920</v>
      </c>
      <c r="G22" s="414">
        <v>1390</v>
      </c>
      <c r="H22" s="415">
        <v>44224</v>
      </c>
    </row>
    <row r="23" spans="1:8" ht="20.45" customHeight="1">
      <c r="A23" s="113">
        <v>1990</v>
      </c>
      <c r="B23" s="113">
        <v>4770</v>
      </c>
      <c r="C23" s="113">
        <v>1690</v>
      </c>
      <c r="D23" s="113">
        <v>2150</v>
      </c>
      <c r="E23" s="113">
        <v>3</v>
      </c>
      <c r="F23" s="113">
        <v>1940</v>
      </c>
      <c r="G23" s="113">
        <v>3605</v>
      </c>
      <c r="H23" s="115">
        <v>40087</v>
      </c>
    </row>
    <row r="24" spans="1:8" ht="20.45" customHeight="1" thickBot="1">
      <c r="A24" s="410">
        <v>4000</v>
      </c>
      <c r="B24" s="410">
        <v>5770</v>
      </c>
      <c r="C24" s="410">
        <v>1920</v>
      </c>
      <c r="D24" s="410">
        <v>3050</v>
      </c>
      <c r="E24" s="410">
        <v>5</v>
      </c>
      <c r="F24" s="410">
        <v>5970</v>
      </c>
      <c r="G24" s="410">
        <v>6845</v>
      </c>
      <c r="H24" s="412">
        <v>43190</v>
      </c>
    </row>
    <row r="25" spans="1:8" ht="20.45" customHeight="1">
      <c r="A25" s="406">
        <v>4000</v>
      </c>
      <c r="B25" s="406">
        <v>5670</v>
      </c>
      <c r="C25" s="406">
        <v>1880</v>
      </c>
      <c r="D25" s="406">
        <v>2920</v>
      </c>
      <c r="E25" s="406">
        <v>5</v>
      </c>
      <c r="F25" s="406">
        <v>4980</v>
      </c>
      <c r="G25" s="406">
        <v>6155</v>
      </c>
      <c r="H25" s="407">
        <v>40878</v>
      </c>
    </row>
    <row r="26" spans="1:8" ht="20.45" customHeight="1">
      <c r="A26" s="113">
        <v>6400</v>
      </c>
      <c r="B26" s="113">
        <v>7500</v>
      </c>
      <c r="C26" s="113">
        <v>2400</v>
      </c>
      <c r="D26" s="113">
        <v>3000</v>
      </c>
      <c r="E26" s="113">
        <v>6</v>
      </c>
      <c r="F26" s="413">
        <v>8790</v>
      </c>
      <c r="G26" s="113">
        <v>10930</v>
      </c>
      <c r="H26" s="115">
        <v>41214</v>
      </c>
    </row>
    <row r="27" spans="1:8" ht="20.45" customHeight="1">
      <c r="A27" s="113">
        <v>2690</v>
      </c>
      <c r="B27" s="113">
        <v>5650</v>
      </c>
      <c r="C27" s="113">
        <v>1890</v>
      </c>
      <c r="D27" s="113">
        <v>2490</v>
      </c>
      <c r="E27" s="113">
        <v>7</v>
      </c>
      <c r="F27" s="113">
        <v>2840</v>
      </c>
      <c r="G27" s="113">
        <v>3225</v>
      </c>
      <c r="H27" s="115">
        <v>43525</v>
      </c>
    </row>
    <row r="28" spans="1:8" ht="20.45" customHeight="1" thickBot="1">
      <c r="A28" s="113">
        <v>2690</v>
      </c>
      <c r="B28" s="113">
        <v>5620</v>
      </c>
      <c r="C28" s="113">
        <v>1890</v>
      </c>
      <c r="D28" s="113">
        <v>2490</v>
      </c>
      <c r="E28" s="113">
        <v>7</v>
      </c>
      <c r="F28" s="113">
        <v>2790</v>
      </c>
      <c r="G28" s="113">
        <v>3175</v>
      </c>
      <c r="H28" s="115">
        <v>41579</v>
      </c>
    </row>
    <row r="29" spans="1:8" ht="20.45" customHeight="1">
      <c r="A29" s="416">
        <v>4000</v>
      </c>
      <c r="B29" s="416">
        <v>5300</v>
      </c>
      <c r="C29" s="416">
        <v>1800</v>
      </c>
      <c r="D29" s="416">
        <v>2650</v>
      </c>
      <c r="E29" s="416">
        <v>5</v>
      </c>
      <c r="F29" s="416">
        <v>4720</v>
      </c>
      <c r="G29" s="416">
        <v>6095</v>
      </c>
      <c r="H29" s="417">
        <v>44562</v>
      </c>
    </row>
    <row r="30" spans="1:8" ht="20.45" customHeight="1">
      <c r="A30" s="414">
        <v>2690</v>
      </c>
      <c r="B30" s="414">
        <v>5650</v>
      </c>
      <c r="C30" s="414">
        <v>1890</v>
      </c>
      <c r="D30" s="414">
        <v>2490</v>
      </c>
      <c r="E30" s="414">
        <v>7</v>
      </c>
      <c r="F30" s="414">
        <v>2810</v>
      </c>
      <c r="G30" s="414">
        <v>3195</v>
      </c>
      <c r="H30" s="415">
        <v>42736</v>
      </c>
    </row>
    <row r="31" spans="1:8" ht="20.45" customHeight="1" thickBot="1">
      <c r="A31" s="410"/>
      <c r="B31" s="410"/>
      <c r="C31" s="410"/>
      <c r="D31" s="410"/>
      <c r="E31" s="410"/>
      <c r="F31" s="410"/>
      <c r="G31" s="410"/>
      <c r="H31" s="412"/>
    </row>
    <row r="32" spans="1:8" ht="20.45" customHeight="1">
      <c r="A32" s="418">
        <v>4000</v>
      </c>
      <c r="B32" s="418">
        <v>5990</v>
      </c>
      <c r="C32" s="418">
        <v>1920</v>
      </c>
      <c r="D32" s="418">
        <v>3080</v>
      </c>
      <c r="E32" s="418">
        <v>5</v>
      </c>
      <c r="F32" s="418">
        <v>5940</v>
      </c>
      <c r="G32" s="418">
        <v>6815</v>
      </c>
      <c r="H32" s="419">
        <v>41579</v>
      </c>
    </row>
    <row r="33" spans="1:8" ht="20.45" customHeight="1">
      <c r="A33" s="113">
        <v>4000</v>
      </c>
      <c r="B33" s="113">
        <v>5710</v>
      </c>
      <c r="C33" s="113">
        <v>1900</v>
      </c>
      <c r="D33" s="113">
        <v>2740</v>
      </c>
      <c r="E33" s="113">
        <v>6</v>
      </c>
      <c r="F33" s="113">
        <v>4850</v>
      </c>
      <c r="G33" s="113">
        <v>6080</v>
      </c>
      <c r="H33" s="115">
        <v>38687</v>
      </c>
    </row>
    <row r="34" spans="1:8" ht="20.45" customHeight="1">
      <c r="A34" s="113">
        <v>2690</v>
      </c>
      <c r="B34" s="113">
        <v>5650</v>
      </c>
      <c r="C34" s="113">
        <v>1890</v>
      </c>
      <c r="D34" s="113">
        <v>2490</v>
      </c>
      <c r="E34" s="113">
        <v>7</v>
      </c>
      <c r="F34" s="113">
        <v>2830</v>
      </c>
      <c r="G34" s="113">
        <v>3215</v>
      </c>
      <c r="H34" s="115" t="s">
        <v>443</v>
      </c>
    </row>
    <row r="35" spans="1:8" ht="20.45" customHeight="1" thickBot="1">
      <c r="A35" s="410"/>
      <c r="B35" s="410"/>
      <c r="C35" s="410"/>
      <c r="D35" s="410"/>
      <c r="E35" s="410"/>
      <c r="F35" s="410"/>
      <c r="G35" s="410"/>
      <c r="H35" s="412"/>
    </row>
    <row r="36" spans="1:8" ht="20.45" customHeight="1">
      <c r="A36" s="406">
        <v>4000</v>
      </c>
      <c r="B36" s="406">
        <v>5730</v>
      </c>
      <c r="C36" s="406">
        <v>1920</v>
      </c>
      <c r="D36" s="406">
        <v>3040</v>
      </c>
      <c r="E36" s="406">
        <v>5</v>
      </c>
      <c r="F36" s="416">
        <v>6000</v>
      </c>
      <c r="G36" s="406">
        <v>6875</v>
      </c>
      <c r="H36" s="407">
        <v>42064</v>
      </c>
    </row>
    <row r="37" spans="1:8" ht="20.45" customHeight="1">
      <c r="A37" s="113"/>
      <c r="B37" s="113"/>
      <c r="C37" s="113"/>
      <c r="D37" s="113"/>
      <c r="E37" s="113"/>
      <c r="F37" s="113"/>
      <c r="G37" s="113"/>
      <c r="H37" s="115"/>
    </row>
    <row r="38" spans="1:8" ht="20.45" customHeight="1" thickBot="1">
      <c r="A38" s="410"/>
      <c r="B38" s="410"/>
      <c r="C38" s="410"/>
      <c r="D38" s="410"/>
      <c r="E38" s="410"/>
      <c r="F38" s="410"/>
      <c r="G38" s="410"/>
      <c r="H38" s="412"/>
    </row>
    <row r="39" spans="1:8" ht="20.45" customHeight="1">
      <c r="A39" s="413">
        <v>4000</v>
      </c>
      <c r="B39" s="413">
        <v>5770</v>
      </c>
      <c r="C39" s="413">
        <v>1900</v>
      </c>
      <c r="D39" s="413">
        <v>2750</v>
      </c>
      <c r="E39" s="413">
        <v>5</v>
      </c>
      <c r="F39" s="413">
        <v>6060</v>
      </c>
      <c r="G39" s="413">
        <v>6935</v>
      </c>
      <c r="H39" s="420">
        <v>43497</v>
      </c>
    </row>
    <row r="40" spans="1:8" ht="19.5" customHeight="1">
      <c r="A40" s="113"/>
      <c r="B40" s="113"/>
      <c r="C40" s="113"/>
      <c r="D40" s="113"/>
      <c r="E40" s="113"/>
      <c r="F40" s="113"/>
      <c r="G40" s="113"/>
      <c r="H40" s="115"/>
    </row>
    <row r="41" spans="1:8" ht="14.25" thickBot="1">
      <c r="A41" s="410"/>
      <c r="B41" s="410"/>
      <c r="C41" s="410"/>
      <c r="D41" s="410"/>
      <c r="E41" s="410"/>
      <c r="F41" s="410"/>
      <c r="G41" s="410"/>
      <c r="H41" s="412"/>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6:E36 A37:H41 G36:H36 A5:H35"/>
  </dataValidations>
  <pageMargins left="0.62992125984251968" right="0.23622047244094491" top="0.51181102362204722" bottom="0.59055118110236227" header="0.31496062992125984" footer="0.31496062992125984"/>
  <pageSetup paperSize="9" firstPageNumber="11" orientation="portrait" useFirstPageNumber="1" r:id="rId1"/>
  <headerFooter>
    <oddFooter>&amp;C&amp;"Century,標準"&amp;12 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view="pageBreakPreview" zoomScale="60" zoomScaleNormal="100" zoomScalePageLayoutView="70" workbookViewId="0">
      <selection activeCell="U3" sqref="U3"/>
    </sheetView>
  </sheetViews>
  <sheetFormatPr defaultRowHeight="13.5"/>
  <cols>
    <col min="1" max="1" width="5" customWidth="1"/>
    <col min="2" max="4" width="7.625" customWidth="1"/>
    <col min="5" max="12" width="8.375" customWidth="1"/>
    <col min="14" max="14" width="25.875" customWidth="1"/>
  </cols>
  <sheetData>
    <row r="1" spans="1:22" s="7" customFormat="1" ht="26.25" customHeight="1">
      <c r="A1" s="760"/>
      <c r="B1" s="760"/>
    </row>
    <row r="2" spans="1:22" s="7" customFormat="1" ht="26.25" customHeight="1" thickBot="1">
      <c r="A2" s="919" t="s">
        <v>217</v>
      </c>
      <c r="B2" s="919"/>
      <c r="C2" s="919"/>
      <c r="D2" s="919"/>
      <c r="E2" s="919"/>
      <c r="J2" s="889" t="s">
        <v>530</v>
      </c>
      <c r="K2" s="889"/>
      <c r="L2" s="889"/>
    </row>
    <row r="3" spans="1:22" ht="27" customHeight="1">
      <c r="A3" s="913" t="s">
        <v>352</v>
      </c>
      <c r="B3" s="914"/>
      <c r="C3" s="914"/>
      <c r="D3" s="914"/>
      <c r="E3" s="917" t="s">
        <v>214</v>
      </c>
      <c r="F3" s="917" t="s">
        <v>213</v>
      </c>
      <c r="G3" s="902" t="s">
        <v>215</v>
      </c>
      <c r="H3" s="902"/>
      <c r="I3" s="902"/>
      <c r="J3" s="902" t="s">
        <v>216</v>
      </c>
      <c r="K3" s="903"/>
      <c r="L3" s="920" t="s">
        <v>208</v>
      </c>
    </row>
    <row r="4" spans="1:22" s="7" customFormat="1" ht="27" customHeight="1" thickBot="1">
      <c r="A4" s="915"/>
      <c r="B4" s="916"/>
      <c r="C4" s="916"/>
      <c r="D4" s="916"/>
      <c r="E4" s="918"/>
      <c r="F4" s="918"/>
      <c r="G4" s="23" t="s">
        <v>209</v>
      </c>
      <c r="H4" s="23" t="s">
        <v>210</v>
      </c>
      <c r="I4" s="23" t="s">
        <v>211</v>
      </c>
      <c r="J4" s="23" t="s">
        <v>212</v>
      </c>
      <c r="K4" s="24" t="s">
        <v>207</v>
      </c>
      <c r="L4" s="921"/>
    </row>
    <row r="5" spans="1:22" ht="26.45" customHeight="1">
      <c r="A5" s="922" t="s">
        <v>223</v>
      </c>
      <c r="B5" s="925" t="s">
        <v>535</v>
      </c>
      <c r="C5" s="926"/>
      <c r="D5" s="927"/>
      <c r="E5" s="11"/>
      <c r="F5" s="11">
        <v>1</v>
      </c>
      <c r="G5" s="11"/>
      <c r="H5" s="11"/>
      <c r="I5" s="11"/>
      <c r="J5" s="11"/>
      <c r="K5" s="25"/>
      <c r="L5" s="26">
        <f>SUM(E5:K5)</f>
        <v>1</v>
      </c>
    </row>
    <row r="6" spans="1:22" ht="26.45" customHeight="1">
      <c r="A6" s="923"/>
      <c r="B6" s="781" t="s">
        <v>534</v>
      </c>
      <c r="C6" s="888"/>
      <c r="D6" s="728"/>
      <c r="E6" s="8"/>
      <c r="F6" s="8">
        <v>1</v>
      </c>
      <c r="G6" s="8"/>
      <c r="H6" s="8"/>
      <c r="I6" s="8"/>
      <c r="J6" s="8"/>
      <c r="K6" s="16"/>
      <c r="L6" s="27">
        <f>SUM(E6:K6)</f>
        <v>1</v>
      </c>
    </row>
    <row r="7" spans="1:22" ht="26.45" customHeight="1">
      <c r="A7" s="923"/>
      <c r="B7" s="781" t="s">
        <v>225</v>
      </c>
      <c r="C7" s="888"/>
      <c r="D7" s="728"/>
      <c r="E7" s="8"/>
      <c r="F7" s="8">
        <v>2</v>
      </c>
      <c r="G7" s="8">
        <v>1</v>
      </c>
      <c r="H7" s="8">
        <v>1</v>
      </c>
      <c r="I7" s="8">
        <v>1</v>
      </c>
      <c r="J7" s="8">
        <v>1</v>
      </c>
      <c r="K7" s="16">
        <v>1</v>
      </c>
      <c r="L7" s="27">
        <f t="shared" ref="L7:L24" si="0">SUM(E7:K7)</f>
        <v>7</v>
      </c>
    </row>
    <row r="8" spans="1:22" ht="26.45" customHeight="1">
      <c r="A8" s="923"/>
      <c r="B8" s="781" t="s">
        <v>226</v>
      </c>
      <c r="C8" s="888"/>
      <c r="D8" s="728"/>
      <c r="E8" s="8"/>
      <c r="F8" s="8"/>
      <c r="G8" s="8">
        <v>1</v>
      </c>
      <c r="H8" s="8"/>
      <c r="I8" s="8"/>
      <c r="J8" s="8"/>
      <c r="K8" s="16"/>
      <c r="L8" s="27">
        <f t="shared" si="0"/>
        <v>1</v>
      </c>
    </row>
    <row r="9" spans="1:22" ht="26.45" customHeight="1">
      <c r="A9" s="923"/>
      <c r="B9" s="781" t="s">
        <v>227</v>
      </c>
      <c r="C9" s="888"/>
      <c r="D9" s="728"/>
      <c r="E9" s="8"/>
      <c r="F9" s="8">
        <v>1</v>
      </c>
      <c r="G9" s="8"/>
      <c r="H9" s="8"/>
      <c r="I9" s="8"/>
      <c r="J9" s="8"/>
      <c r="K9" s="16"/>
      <c r="L9" s="27">
        <f t="shared" si="0"/>
        <v>1</v>
      </c>
      <c r="M9" s="218"/>
      <c r="N9" s="218"/>
      <c r="O9" s="218"/>
      <c r="P9" s="218"/>
      <c r="Q9" s="218"/>
      <c r="R9" s="218"/>
      <c r="S9" s="218"/>
      <c r="T9" s="218"/>
      <c r="U9" s="218"/>
      <c r="V9" s="218"/>
    </row>
    <row r="10" spans="1:22" ht="26.45" customHeight="1">
      <c r="A10" s="924"/>
      <c r="B10" s="781" t="s">
        <v>228</v>
      </c>
      <c r="C10" s="888"/>
      <c r="D10" s="728"/>
      <c r="E10" s="8"/>
      <c r="F10" s="8"/>
      <c r="G10" s="8"/>
      <c r="H10" s="8"/>
      <c r="I10" s="8">
        <v>1</v>
      </c>
      <c r="J10" s="8"/>
      <c r="K10" s="16"/>
      <c r="L10" s="27">
        <f t="shared" si="0"/>
        <v>1</v>
      </c>
      <c r="M10" s="394"/>
      <c r="N10" s="218"/>
      <c r="O10" s="218"/>
      <c r="P10" s="218"/>
      <c r="Q10" s="218"/>
      <c r="R10" s="218"/>
      <c r="S10" s="218"/>
      <c r="T10" s="218"/>
      <c r="U10" s="218"/>
      <c r="V10" s="218"/>
    </row>
    <row r="11" spans="1:22" ht="26.45" customHeight="1">
      <c r="A11" s="727" t="s">
        <v>229</v>
      </c>
      <c r="B11" s="888"/>
      <c r="C11" s="888"/>
      <c r="D11" s="888"/>
      <c r="E11" s="8"/>
      <c r="F11" s="8">
        <v>3</v>
      </c>
      <c r="G11" s="8">
        <v>1</v>
      </c>
      <c r="H11" s="8">
        <v>1</v>
      </c>
      <c r="I11" s="8">
        <v>1</v>
      </c>
      <c r="J11" s="8"/>
      <c r="K11" s="16"/>
      <c r="L11" s="27">
        <f t="shared" si="0"/>
        <v>6</v>
      </c>
      <c r="M11" s="218"/>
      <c r="N11" s="218"/>
      <c r="O11" s="218"/>
      <c r="P11" s="218"/>
      <c r="Q11" s="218"/>
      <c r="R11" s="218"/>
      <c r="S11" s="218"/>
      <c r="T11" s="218"/>
      <c r="U11" s="218"/>
      <c r="V11" s="218"/>
    </row>
    <row r="12" spans="1:22" ht="26.45" customHeight="1">
      <c r="A12" s="727" t="s">
        <v>230</v>
      </c>
      <c r="B12" s="888"/>
      <c r="C12" s="888"/>
      <c r="D12" s="888"/>
      <c r="E12" s="8"/>
      <c r="F12" s="8">
        <v>1</v>
      </c>
      <c r="G12" s="8">
        <v>1</v>
      </c>
      <c r="H12" s="8"/>
      <c r="I12" s="8"/>
      <c r="J12" s="8"/>
      <c r="K12" s="16"/>
      <c r="L12" s="27">
        <f t="shared" si="0"/>
        <v>2</v>
      </c>
      <c r="M12" s="394"/>
      <c r="N12" s="218"/>
      <c r="O12" s="218"/>
      <c r="P12" s="218"/>
      <c r="Q12" s="218"/>
      <c r="R12" s="218"/>
      <c r="S12" s="218"/>
      <c r="T12" s="218"/>
      <c r="U12" s="218"/>
      <c r="V12" s="218"/>
    </row>
    <row r="13" spans="1:22" ht="26.45" customHeight="1">
      <c r="A13" s="727" t="s">
        <v>231</v>
      </c>
      <c r="B13" s="888"/>
      <c r="C13" s="888"/>
      <c r="D13" s="888"/>
      <c r="E13" s="8"/>
      <c r="F13" s="8">
        <v>1</v>
      </c>
      <c r="G13" s="8"/>
      <c r="H13" s="8"/>
      <c r="I13" s="8"/>
      <c r="J13" s="8"/>
      <c r="K13" s="16"/>
      <c r="L13" s="27">
        <f t="shared" si="0"/>
        <v>1</v>
      </c>
      <c r="M13" s="218"/>
      <c r="N13" s="218"/>
      <c r="O13" s="218"/>
      <c r="P13" s="218"/>
      <c r="Q13" s="218"/>
      <c r="R13" s="218"/>
      <c r="S13" s="218"/>
      <c r="T13" s="218"/>
      <c r="U13" s="218"/>
      <c r="V13" s="218"/>
    </row>
    <row r="14" spans="1:22" ht="26.45" customHeight="1">
      <c r="A14" s="885" t="s">
        <v>224</v>
      </c>
      <c r="B14" s="728" t="s">
        <v>436</v>
      </c>
      <c r="C14" s="701"/>
      <c r="D14" s="781"/>
      <c r="E14" s="121">
        <v>1</v>
      </c>
      <c r="F14" s="8"/>
      <c r="G14" s="8"/>
      <c r="H14" s="8"/>
      <c r="I14" s="8"/>
      <c r="J14" s="8"/>
      <c r="K14" s="178"/>
      <c r="L14" s="27">
        <f t="shared" si="0"/>
        <v>1</v>
      </c>
      <c r="M14" s="218"/>
      <c r="N14" s="218"/>
      <c r="O14" s="218"/>
      <c r="P14" s="218"/>
      <c r="Q14" s="218"/>
      <c r="R14" s="218"/>
      <c r="S14" s="218"/>
      <c r="T14" s="218"/>
      <c r="U14" s="218"/>
      <c r="V14" s="218"/>
    </row>
    <row r="15" spans="1:22" ht="26.45" customHeight="1">
      <c r="A15" s="886"/>
      <c r="B15" s="728" t="s">
        <v>235</v>
      </c>
      <c r="C15" s="701"/>
      <c r="D15" s="781"/>
      <c r="E15" s="121">
        <v>1</v>
      </c>
      <c r="F15" s="8"/>
      <c r="G15" s="8"/>
      <c r="H15" s="8"/>
      <c r="I15" s="8"/>
      <c r="J15" s="8"/>
      <c r="K15" s="178"/>
      <c r="L15" s="27">
        <f t="shared" si="0"/>
        <v>1</v>
      </c>
      <c r="M15" s="218"/>
      <c r="N15" s="218"/>
      <c r="O15" s="218"/>
      <c r="P15" s="218"/>
      <c r="Q15" s="218"/>
      <c r="R15" s="218"/>
      <c r="S15" s="218"/>
      <c r="T15" s="218"/>
      <c r="U15" s="218"/>
      <c r="V15" s="218"/>
    </row>
    <row r="16" spans="1:22" ht="26.45" customHeight="1">
      <c r="A16" s="886"/>
      <c r="B16" s="728" t="s">
        <v>411</v>
      </c>
      <c r="C16" s="701"/>
      <c r="D16" s="781"/>
      <c r="E16" s="121">
        <v>1</v>
      </c>
      <c r="F16" s="8"/>
      <c r="G16" s="8"/>
      <c r="H16" s="8"/>
      <c r="I16" s="8"/>
      <c r="J16" s="8"/>
      <c r="K16" s="178"/>
      <c r="L16" s="27">
        <f>SUM(E16:K16)</f>
        <v>1</v>
      </c>
      <c r="M16" s="218"/>
      <c r="N16" s="218"/>
      <c r="O16" s="218"/>
      <c r="P16" s="218"/>
      <c r="Q16" s="218"/>
      <c r="R16" s="218"/>
      <c r="S16" s="218"/>
      <c r="T16" s="218"/>
      <c r="U16" s="218"/>
      <c r="V16" s="218"/>
    </row>
    <row r="17" spans="1:22" s="176" customFormat="1" ht="26.45" customHeight="1">
      <c r="A17" s="886"/>
      <c r="B17" s="728" t="s">
        <v>527</v>
      </c>
      <c r="C17" s="701"/>
      <c r="D17" s="781"/>
      <c r="E17" s="121">
        <v>1</v>
      </c>
      <c r="F17" s="8"/>
      <c r="G17" s="8"/>
      <c r="H17" s="8"/>
      <c r="I17" s="8"/>
      <c r="J17" s="8"/>
      <c r="K17" s="178"/>
      <c r="L17" s="27">
        <f>SUM(E17:K17)</f>
        <v>1</v>
      </c>
      <c r="M17" s="218"/>
      <c r="N17" s="218"/>
      <c r="O17" s="218"/>
      <c r="P17" s="218"/>
      <c r="Q17" s="218"/>
      <c r="R17" s="218"/>
      <c r="S17" s="218"/>
      <c r="T17" s="218"/>
      <c r="U17" s="218"/>
      <c r="V17" s="218"/>
    </row>
    <row r="18" spans="1:22" ht="26.45" customHeight="1">
      <c r="A18" s="886"/>
      <c r="B18" s="728" t="s">
        <v>234</v>
      </c>
      <c r="C18" s="701"/>
      <c r="D18" s="781"/>
      <c r="E18" s="121">
        <v>1</v>
      </c>
      <c r="F18" s="8"/>
      <c r="G18" s="8"/>
      <c r="H18" s="8"/>
      <c r="I18" s="8"/>
      <c r="J18" s="8"/>
      <c r="K18" s="178"/>
      <c r="L18" s="27">
        <f t="shared" si="0"/>
        <v>1</v>
      </c>
      <c r="M18" s="218"/>
      <c r="N18" s="218"/>
      <c r="O18" s="218"/>
      <c r="P18" s="218"/>
      <c r="Q18" s="218"/>
      <c r="R18" s="218"/>
      <c r="S18" s="218"/>
      <c r="T18" s="218"/>
      <c r="U18" s="218"/>
      <c r="V18" s="218"/>
    </row>
    <row r="19" spans="1:22" ht="26.45" customHeight="1">
      <c r="A19" s="886"/>
      <c r="B19" s="728" t="s">
        <v>417</v>
      </c>
      <c r="C19" s="701"/>
      <c r="D19" s="781"/>
      <c r="E19" s="121">
        <v>1</v>
      </c>
      <c r="F19" s="8"/>
      <c r="G19" s="8"/>
      <c r="H19" s="8"/>
      <c r="I19" s="8"/>
      <c r="J19" s="8"/>
      <c r="K19" s="178"/>
      <c r="L19" s="27">
        <f t="shared" si="0"/>
        <v>1</v>
      </c>
      <c r="M19" s="218"/>
      <c r="N19" s="218"/>
      <c r="O19" s="218"/>
      <c r="P19" s="218"/>
      <c r="Q19" s="218"/>
      <c r="R19" s="218"/>
      <c r="S19" s="218"/>
      <c r="T19" s="218"/>
      <c r="U19" s="218"/>
      <c r="V19" s="218"/>
    </row>
    <row r="20" spans="1:22" ht="26.45" customHeight="1">
      <c r="A20" s="886"/>
      <c r="B20" s="888" t="s">
        <v>437</v>
      </c>
      <c r="C20" s="888"/>
      <c r="D20" s="888"/>
      <c r="E20" s="121"/>
      <c r="F20" s="8">
        <v>1</v>
      </c>
      <c r="G20" s="8"/>
      <c r="H20" s="8"/>
      <c r="I20" s="8"/>
      <c r="J20" s="8"/>
      <c r="K20" s="178"/>
      <c r="L20" s="27">
        <f t="shared" si="0"/>
        <v>1</v>
      </c>
      <c r="M20" s="218"/>
      <c r="N20" s="218"/>
      <c r="O20" s="218"/>
      <c r="P20" s="218"/>
      <c r="Q20" s="218"/>
      <c r="R20" s="218"/>
      <c r="S20" s="218"/>
      <c r="T20" s="218"/>
      <c r="U20" s="218"/>
      <c r="V20" s="218"/>
    </row>
    <row r="21" spans="1:22" ht="26.45" customHeight="1">
      <c r="A21" s="886"/>
      <c r="B21" s="888" t="s">
        <v>454</v>
      </c>
      <c r="C21" s="888"/>
      <c r="D21" s="888"/>
      <c r="E21" s="121"/>
      <c r="F21" s="8">
        <v>1</v>
      </c>
      <c r="G21" s="8"/>
      <c r="H21" s="8"/>
      <c r="I21" s="8"/>
      <c r="J21" s="8"/>
      <c r="K21" s="16"/>
      <c r="L21" s="27">
        <f>SUM(E21:K21)</f>
        <v>1</v>
      </c>
      <c r="M21" s="218"/>
      <c r="N21" s="218"/>
      <c r="O21" s="218"/>
      <c r="P21" s="218"/>
      <c r="Q21" s="218"/>
      <c r="R21" s="218"/>
      <c r="S21" s="218"/>
      <c r="T21" s="218"/>
      <c r="U21" s="218"/>
      <c r="V21" s="218"/>
    </row>
    <row r="22" spans="1:22" ht="26.45" customHeight="1">
      <c r="A22" s="886"/>
      <c r="B22" s="901" t="s">
        <v>453</v>
      </c>
      <c r="C22" s="901"/>
      <c r="D22" s="901"/>
      <c r="E22" s="387"/>
      <c r="F22" s="387">
        <v>1</v>
      </c>
      <c r="G22" s="387"/>
      <c r="H22" s="387"/>
      <c r="I22" s="387"/>
      <c r="J22" s="387"/>
      <c r="K22" s="388"/>
      <c r="L22" s="389">
        <f t="shared" si="0"/>
        <v>1</v>
      </c>
      <c r="M22" s="218"/>
      <c r="N22" s="218"/>
      <c r="O22" s="218"/>
      <c r="P22" s="218"/>
      <c r="Q22" s="218"/>
      <c r="R22" s="218"/>
      <c r="S22" s="218"/>
      <c r="T22" s="218"/>
      <c r="U22" s="218"/>
      <c r="V22" s="218"/>
    </row>
    <row r="23" spans="1:22" s="176" customFormat="1" ht="26.45" customHeight="1" thickBot="1">
      <c r="A23" s="887"/>
      <c r="B23" s="884" t="s">
        <v>518</v>
      </c>
      <c r="C23" s="884"/>
      <c r="D23" s="884"/>
      <c r="E23" s="10"/>
      <c r="F23" s="10">
        <v>1</v>
      </c>
      <c r="G23" s="10"/>
      <c r="H23" s="10"/>
      <c r="I23" s="10"/>
      <c r="J23" s="10"/>
      <c r="K23" s="369"/>
      <c r="L23" s="28">
        <f t="shared" ref="L23" si="1">SUM(E23:K23)</f>
        <v>1</v>
      </c>
    </row>
    <row r="24" spans="1:22" ht="26.45" customHeight="1" thickTop="1" thickBot="1">
      <c r="A24" s="894" t="s">
        <v>237</v>
      </c>
      <c r="B24" s="895"/>
      <c r="C24" s="895"/>
      <c r="D24" s="895"/>
      <c r="E24" s="9">
        <f>SUM(E5:E23)</f>
        <v>6</v>
      </c>
      <c r="F24" s="9">
        <f t="shared" ref="F24:K24" si="2">SUM(F5:F23)</f>
        <v>14</v>
      </c>
      <c r="G24" s="9">
        <f t="shared" si="2"/>
        <v>4</v>
      </c>
      <c r="H24" s="9">
        <f t="shared" si="2"/>
        <v>2</v>
      </c>
      <c r="I24" s="9">
        <f t="shared" si="2"/>
        <v>3</v>
      </c>
      <c r="J24" s="9">
        <f t="shared" si="2"/>
        <v>1</v>
      </c>
      <c r="K24" s="9">
        <f t="shared" si="2"/>
        <v>1</v>
      </c>
      <c r="L24" s="29">
        <f t="shared" si="0"/>
        <v>31</v>
      </c>
    </row>
    <row r="25" spans="1:22" ht="26.45" customHeight="1" thickBot="1">
      <c r="A25" s="896" t="s">
        <v>236</v>
      </c>
      <c r="B25" s="897"/>
      <c r="C25" s="897"/>
      <c r="D25" s="898"/>
      <c r="E25" s="278"/>
      <c r="F25" s="278">
        <v>18</v>
      </c>
      <c r="G25" s="278"/>
      <c r="H25" s="278"/>
      <c r="I25" s="278">
        <v>1</v>
      </c>
      <c r="J25" s="278"/>
      <c r="K25" s="279">
        <v>2</v>
      </c>
      <c r="L25" s="280">
        <f>SUM(E25:K25)</f>
        <v>21</v>
      </c>
    </row>
    <row r="26" spans="1:22" ht="16.5" customHeight="1">
      <c r="H26" s="32"/>
    </row>
    <row r="27" spans="1:22" s="7" customFormat="1" ht="26.25" customHeight="1" thickBot="1">
      <c r="A27" s="883" t="s">
        <v>493</v>
      </c>
      <c r="B27" s="883"/>
      <c r="C27" s="883"/>
      <c r="D27" s="883"/>
      <c r="E27" s="883"/>
      <c r="F27" s="883"/>
      <c r="J27" s="889" t="s">
        <v>531</v>
      </c>
      <c r="K27" s="889"/>
      <c r="L27" s="889"/>
    </row>
    <row r="28" spans="1:22" ht="26.45" customHeight="1" thickBot="1">
      <c r="A28" s="899" t="s">
        <v>220</v>
      </c>
      <c r="B28" s="900"/>
      <c r="C28" s="900"/>
      <c r="D28" s="900"/>
      <c r="E28" s="881" t="s">
        <v>218</v>
      </c>
      <c r="F28" s="881"/>
      <c r="G28" s="881"/>
      <c r="H28" s="881" t="s">
        <v>219</v>
      </c>
      <c r="I28" s="881"/>
      <c r="J28" s="881"/>
      <c r="K28" s="881"/>
      <c r="L28" s="882"/>
    </row>
    <row r="29" spans="1:22" ht="26.45" customHeight="1">
      <c r="A29" s="909" t="s">
        <v>392</v>
      </c>
      <c r="B29" s="910"/>
      <c r="C29" s="910"/>
      <c r="D29" s="910"/>
      <c r="E29" s="911">
        <v>57</v>
      </c>
      <c r="F29" s="911"/>
      <c r="G29" s="911"/>
      <c r="H29" s="910" t="s">
        <v>222</v>
      </c>
      <c r="I29" s="910"/>
      <c r="J29" s="910"/>
      <c r="K29" s="910"/>
      <c r="L29" s="912"/>
    </row>
    <row r="30" spans="1:22" ht="26.45" customHeight="1">
      <c r="A30" s="890" t="s">
        <v>449</v>
      </c>
      <c r="B30" s="891"/>
      <c r="C30" s="891"/>
      <c r="D30" s="891"/>
      <c r="E30" s="892">
        <v>11</v>
      </c>
      <c r="F30" s="892"/>
      <c r="G30" s="892"/>
      <c r="H30" s="891" t="s">
        <v>450</v>
      </c>
      <c r="I30" s="891"/>
      <c r="J30" s="891"/>
      <c r="K30" s="891"/>
      <c r="L30" s="893"/>
    </row>
    <row r="31" spans="1:22" ht="26.45" customHeight="1">
      <c r="A31" s="890" t="s">
        <v>353</v>
      </c>
      <c r="B31" s="891"/>
      <c r="C31" s="891"/>
      <c r="D31" s="891"/>
      <c r="E31" s="892">
        <v>14</v>
      </c>
      <c r="F31" s="892"/>
      <c r="G31" s="892"/>
      <c r="H31" s="891" t="s">
        <v>221</v>
      </c>
      <c r="I31" s="891"/>
      <c r="J31" s="891"/>
      <c r="K31" s="891"/>
      <c r="L31" s="893"/>
    </row>
    <row r="32" spans="1:22" s="35" customFormat="1" ht="26.45" customHeight="1">
      <c r="A32" s="890" t="s">
        <v>414</v>
      </c>
      <c r="B32" s="891"/>
      <c r="C32" s="891"/>
      <c r="D32" s="891"/>
      <c r="E32" s="892">
        <v>47</v>
      </c>
      <c r="F32" s="892"/>
      <c r="G32" s="892"/>
      <c r="H32" s="891" t="s">
        <v>403</v>
      </c>
      <c r="I32" s="891"/>
      <c r="J32" s="891"/>
      <c r="K32" s="891"/>
      <c r="L32" s="893"/>
    </row>
    <row r="33" spans="1:12" ht="26.45" customHeight="1" thickBot="1">
      <c r="A33" s="904" t="s">
        <v>402</v>
      </c>
      <c r="B33" s="905"/>
      <c r="C33" s="905"/>
      <c r="D33" s="905"/>
      <c r="E33" s="906">
        <v>29</v>
      </c>
      <c r="F33" s="906"/>
      <c r="G33" s="906"/>
      <c r="H33" s="907" t="s">
        <v>404</v>
      </c>
      <c r="I33" s="907"/>
      <c r="J33" s="907"/>
      <c r="K33" s="907"/>
      <c r="L33" s="908"/>
    </row>
  </sheetData>
  <mergeCells count="52">
    <mergeCell ref="L3:L4"/>
    <mergeCell ref="A5:A10"/>
    <mergeCell ref="B5:D5"/>
    <mergeCell ref="B6:D6"/>
    <mergeCell ref="B7:D7"/>
    <mergeCell ref="B8:D8"/>
    <mergeCell ref="A1:B1"/>
    <mergeCell ref="A3:D4"/>
    <mergeCell ref="E3:E4"/>
    <mergeCell ref="F3:F4"/>
    <mergeCell ref="A2:E2"/>
    <mergeCell ref="A33:D33"/>
    <mergeCell ref="E33:G33"/>
    <mergeCell ref="H33:L33"/>
    <mergeCell ref="A29:D29"/>
    <mergeCell ref="E29:G29"/>
    <mergeCell ref="H29:L29"/>
    <mergeCell ref="A30:D30"/>
    <mergeCell ref="E30:G30"/>
    <mergeCell ref="H30:L30"/>
    <mergeCell ref="A32:D32"/>
    <mergeCell ref="E32:G32"/>
    <mergeCell ref="H32:L32"/>
    <mergeCell ref="J2:L2"/>
    <mergeCell ref="A31:D31"/>
    <mergeCell ref="E31:G31"/>
    <mergeCell ref="H31:L31"/>
    <mergeCell ref="A24:D24"/>
    <mergeCell ref="A25:D25"/>
    <mergeCell ref="A28:D28"/>
    <mergeCell ref="B16:D16"/>
    <mergeCell ref="B22:D22"/>
    <mergeCell ref="A12:D12"/>
    <mergeCell ref="A13:D13"/>
    <mergeCell ref="G3:I3"/>
    <mergeCell ref="J3:K3"/>
    <mergeCell ref="A11:D11"/>
    <mergeCell ref="B10:D10"/>
    <mergeCell ref="B9:D9"/>
    <mergeCell ref="E28:G28"/>
    <mergeCell ref="H28:L28"/>
    <mergeCell ref="A27:F27"/>
    <mergeCell ref="B23:D23"/>
    <mergeCell ref="A14:A23"/>
    <mergeCell ref="B18:D18"/>
    <mergeCell ref="B19:D19"/>
    <mergeCell ref="B20:D20"/>
    <mergeCell ref="B14:D14"/>
    <mergeCell ref="B17:D17"/>
    <mergeCell ref="J27:L27"/>
    <mergeCell ref="B21:D21"/>
    <mergeCell ref="B15:D15"/>
  </mergeCells>
  <phoneticPr fontId="1"/>
  <dataValidations count="2">
    <dataValidation imeMode="hiragana" allowBlank="1" showInputMessage="1" showErrorMessage="1" sqref="E3:E4 J27 E34:G65537 E28:F28 E26:F26 G26:G28 D1:E1 F1:L4 J26:L26 A14:D14 A1:C13 D3:D13 D15:D26 B15:C65537 H26:I65537 D28:D65537 J28:L65537 A24:A65537 M1:IV1048576"/>
    <dataValidation imeMode="off" allowBlank="1" showInputMessage="1" showErrorMessage="1" sqref="E29:G33 E5:L25"/>
  </dataValidations>
  <pageMargins left="0.23622047244094491" right="0.70866141732283472" top="0.51181102362204722" bottom="0.59055118110236227" header="0.31496062992125984" footer="0.31496062992125984"/>
  <pageSetup paperSize="9" scale="97" firstPageNumber="12" orientation="portrait" useFirstPageNumber="1" r:id="rId1"/>
  <headerFooter>
    <oddFooter>&amp;C&amp;"Century,標準"&amp;12 2-12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1"/>
  <sheetViews>
    <sheetView view="pageBreakPreview" topLeftCell="C1" zoomScaleNormal="100" zoomScaleSheetLayoutView="100" workbookViewId="0">
      <selection activeCell="F35" sqref="F35"/>
    </sheetView>
  </sheetViews>
  <sheetFormatPr defaultRowHeight="13.5"/>
  <cols>
    <col min="1" max="1" width="12.375" style="375" customWidth="1"/>
    <col min="2" max="2" width="18.125" style="375" customWidth="1"/>
    <col min="3" max="3" width="20.375" style="375" customWidth="1"/>
    <col min="4" max="4" width="27" style="375" customWidth="1"/>
    <col min="5" max="6" width="8.625" style="375" customWidth="1"/>
    <col min="7" max="16384" width="9" style="375"/>
  </cols>
  <sheetData>
    <row r="1" spans="1:6" s="370" customFormat="1" ht="26.25" customHeight="1" thickBot="1">
      <c r="A1" s="919" t="s">
        <v>532</v>
      </c>
      <c r="B1" s="919"/>
      <c r="C1" s="919"/>
      <c r="D1" s="919"/>
      <c r="E1" s="919"/>
      <c r="F1" s="919"/>
    </row>
    <row r="2" spans="1:6" ht="26.25" customHeight="1" thickBot="1">
      <c r="A2" s="371" t="s">
        <v>354</v>
      </c>
      <c r="B2" s="930" t="s">
        <v>355</v>
      </c>
      <c r="C2" s="931"/>
      <c r="D2" s="372" t="s">
        <v>338</v>
      </c>
      <c r="E2" s="373" t="s">
        <v>507</v>
      </c>
      <c r="F2" s="374" t="s">
        <v>508</v>
      </c>
    </row>
    <row r="3" spans="1:6" ht="19.5" customHeight="1" thickTop="1">
      <c r="A3" s="932" t="s">
        <v>282</v>
      </c>
      <c r="B3" s="935" t="s">
        <v>258</v>
      </c>
      <c r="C3" s="936"/>
      <c r="D3" s="245" t="s">
        <v>283</v>
      </c>
      <c r="E3" s="376">
        <v>1</v>
      </c>
      <c r="F3" s="377">
        <v>1</v>
      </c>
    </row>
    <row r="4" spans="1:6" ht="19.5" customHeight="1">
      <c r="A4" s="933"/>
      <c r="B4" s="937" t="s">
        <v>536</v>
      </c>
      <c r="C4" s="937"/>
      <c r="D4" s="220" t="s">
        <v>501</v>
      </c>
      <c r="E4" s="378">
        <v>1</v>
      </c>
      <c r="F4" s="215">
        <v>1</v>
      </c>
    </row>
    <row r="5" spans="1:6" ht="19.5" customHeight="1" thickBot="1">
      <c r="A5" s="934"/>
      <c r="B5" s="421" t="s">
        <v>500</v>
      </c>
      <c r="C5" s="422"/>
      <c r="D5" s="221" t="s">
        <v>501</v>
      </c>
      <c r="E5" s="381">
        <v>1</v>
      </c>
      <c r="F5" s="382">
        <v>1</v>
      </c>
    </row>
    <row r="6" spans="1:6" ht="19.5" customHeight="1">
      <c r="A6" s="938" t="s">
        <v>502</v>
      </c>
      <c r="B6" s="940" t="s">
        <v>252</v>
      </c>
      <c r="C6" s="941"/>
      <c r="D6" s="423" t="s">
        <v>112</v>
      </c>
      <c r="E6" s="424">
        <v>1</v>
      </c>
      <c r="F6" s="425">
        <v>7</v>
      </c>
    </row>
    <row r="7" spans="1:6" ht="19.5" customHeight="1">
      <c r="A7" s="938"/>
      <c r="B7" s="928" t="s">
        <v>253</v>
      </c>
      <c r="C7" s="929"/>
      <c r="D7" s="220" t="s">
        <v>523</v>
      </c>
      <c r="E7" s="378">
        <v>1</v>
      </c>
      <c r="F7" s="215">
        <v>2</v>
      </c>
    </row>
    <row r="8" spans="1:6" ht="19.5" customHeight="1">
      <c r="A8" s="938"/>
      <c r="B8" s="928" t="s">
        <v>254</v>
      </c>
      <c r="C8" s="929"/>
      <c r="D8" s="220" t="s">
        <v>524</v>
      </c>
      <c r="E8" s="378">
        <v>1</v>
      </c>
      <c r="F8" s="215">
        <v>2</v>
      </c>
    </row>
    <row r="9" spans="1:6" ht="19.5" customHeight="1">
      <c r="A9" s="938"/>
      <c r="B9" s="928" t="s">
        <v>255</v>
      </c>
      <c r="C9" s="929"/>
      <c r="D9" s="220" t="s">
        <v>112</v>
      </c>
      <c r="E9" s="378">
        <v>1</v>
      </c>
      <c r="F9" s="215">
        <v>1</v>
      </c>
    </row>
    <row r="10" spans="1:6" ht="19.5" customHeight="1">
      <c r="A10" s="938"/>
      <c r="B10" s="928" t="s">
        <v>256</v>
      </c>
      <c r="C10" s="929"/>
      <c r="D10" s="220" t="s">
        <v>537</v>
      </c>
      <c r="E10" s="378">
        <v>1</v>
      </c>
      <c r="F10" s="215">
        <v>1</v>
      </c>
    </row>
    <row r="11" spans="1:6" ht="19.5" customHeight="1">
      <c r="A11" s="938"/>
      <c r="B11" s="928" t="s">
        <v>257</v>
      </c>
      <c r="C11" s="929"/>
      <c r="D11" s="220" t="s">
        <v>523</v>
      </c>
      <c r="E11" s="378">
        <v>1</v>
      </c>
      <c r="F11" s="215">
        <v>2</v>
      </c>
    </row>
    <row r="12" spans="1:6" ht="19.5" customHeight="1">
      <c r="A12" s="938"/>
      <c r="B12" s="928" t="s">
        <v>284</v>
      </c>
      <c r="C12" s="929"/>
      <c r="D12" s="220" t="s">
        <v>538</v>
      </c>
      <c r="E12" s="378">
        <v>1</v>
      </c>
      <c r="F12" s="215">
        <v>4</v>
      </c>
    </row>
    <row r="13" spans="1:6" ht="19.5" customHeight="1">
      <c r="A13" s="938"/>
      <c r="B13" s="928" t="s">
        <v>285</v>
      </c>
      <c r="C13" s="929"/>
      <c r="D13" s="220" t="s">
        <v>539</v>
      </c>
      <c r="E13" s="378">
        <v>1</v>
      </c>
      <c r="F13" s="215">
        <v>1</v>
      </c>
    </row>
    <row r="14" spans="1:6" ht="19.5" customHeight="1">
      <c r="A14" s="938"/>
      <c r="B14" s="928" t="s">
        <v>286</v>
      </c>
      <c r="C14" s="929"/>
      <c r="D14" s="220" t="s">
        <v>112</v>
      </c>
      <c r="E14" s="378">
        <v>1</v>
      </c>
      <c r="F14" s="215">
        <v>1</v>
      </c>
    </row>
    <row r="15" spans="1:6" ht="19.5" customHeight="1">
      <c r="A15" s="938"/>
      <c r="B15" s="928" t="s">
        <v>258</v>
      </c>
      <c r="C15" s="929"/>
      <c r="D15" s="220" t="s">
        <v>440</v>
      </c>
      <c r="E15" s="378">
        <v>1</v>
      </c>
      <c r="F15" s="215">
        <v>2</v>
      </c>
    </row>
    <row r="16" spans="1:6" ht="19.5" customHeight="1">
      <c r="A16" s="938"/>
      <c r="B16" s="942" t="s">
        <v>499</v>
      </c>
      <c r="C16" s="943"/>
      <c r="D16" s="220" t="s">
        <v>497</v>
      </c>
      <c r="E16" s="378">
        <v>1</v>
      </c>
      <c r="F16" s="215">
        <v>2</v>
      </c>
    </row>
    <row r="17" spans="1:6" ht="19.5" customHeight="1" thickBot="1">
      <c r="A17" s="939"/>
      <c r="B17" s="944" t="s">
        <v>540</v>
      </c>
      <c r="C17" s="945"/>
      <c r="D17" s="245" t="s">
        <v>112</v>
      </c>
      <c r="E17" s="376">
        <v>1</v>
      </c>
      <c r="F17" s="377">
        <v>5</v>
      </c>
    </row>
    <row r="18" spans="1:6" ht="19.5" customHeight="1">
      <c r="A18" s="946" t="s">
        <v>498</v>
      </c>
      <c r="B18" s="947" t="s">
        <v>496</v>
      </c>
      <c r="C18" s="948"/>
      <c r="D18" s="219" t="s">
        <v>283</v>
      </c>
      <c r="E18" s="379">
        <v>1</v>
      </c>
      <c r="F18" s="380">
        <v>1</v>
      </c>
    </row>
    <row r="19" spans="1:6" ht="19.5" customHeight="1">
      <c r="A19" s="938"/>
      <c r="B19" s="928" t="s">
        <v>505</v>
      </c>
      <c r="C19" s="929"/>
      <c r="D19" s="220" t="s">
        <v>541</v>
      </c>
      <c r="E19" s="378">
        <v>2</v>
      </c>
      <c r="F19" s="215">
        <v>2</v>
      </c>
    </row>
    <row r="20" spans="1:6" ht="19.5" customHeight="1">
      <c r="A20" s="938"/>
      <c r="B20" s="928" t="s">
        <v>494</v>
      </c>
      <c r="C20" s="929"/>
      <c r="D20" s="220" t="s">
        <v>413</v>
      </c>
      <c r="E20" s="378">
        <v>1</v>
      </c>
      <c r="F20" s="215">
        <v>1</v>
      </c>
    </row>
    <row r="21" spans="1:6" ht="19.5" customHeight="1">
      <c r="A21" s="938"/>
      <c r="B21" s="928" t="s">
        <v>503</v>
      </c>
      <c r="C21" s="929"/>
      <c r="D21" s="220" t="s">
        <v>446</v>
      </c>
      <c r="E21" s="378">
        <v>1</v>
      </c>
      <c r="F21" s="215">
        <v>1</v>
      </c>
    </row>
    <row r="22" spans="1:6" ht="19.5" customHeight="1">
      <c r="A22" s="938"/>
      <c r="B22" s="928" t="s">
        <v>504</v>
      </c>
      <c r="C22" s="929"/>
      <c r="D22" s="220" t="s">
        <v>259</v>
      </c>
      <c r="E22" s="378">
        <v>1</v>
      </c>
      <c r="F22" s="215">
        <v>1</v>
      </c>
    </row>
    <row r="23" spans="1:6" ht="19.5" customHeight="1">
      <c r="A23" s="938"/>
      <c r="B23" s="928" t="s">
        <v>526</v>
      </c>
      <c r="C23" s="929"/>
      <c r="D23" s="220" t="s">
        <v>259</v>
      </c>
      <c r="E23" s="378">
        <v>1</v>
      </c>
      <c r="F23" s="215">
        <v>2</v>
      </c>
    </row>
    <row r="24" spans="1:6" ht="19.5" customHeight="1">
      <c r="A24" s="938"/>
      <c r="B24" s="942" t="s">
        <v>542</v>
      </c>
      <c r="C24" s="943"/>
      <c r="D24" s="423" t="s">
        <v>539</v>
      </c>
      <c r="E24" s="424">
        <v>1</v>
      </c>
      <c r="F24" s="425">
        <v>1</v>
      </c>
    </row>
    <row r="25" spans="1:6" ht="19.5" customHeight="1">
      <c r="A25" s="938"/>
      <c r="B25" s="942" t="s">
        <v>543</v>
      </c>
      <c r="C25" s="943"/>
      <c r="D25" s="423" t="s">
        <v>541</v>
      </c>
      <c r="E25" s="424">
        <v>1</v>
      </c>
      <c r="F25" s="425">
        <v>1</v>
      </c>
    </row>
    <row r="26" spans="1:6" ht="19.5" customHeight="1">
      <c r="A26" s="938"/>
      <c r="B26" s="942" t="s">
        <v>544</v>
      </c>
      <c r="C26" s="943"/>
      <c r="D26" s="423" t="s">
        <v>259</v>
      </c>
      <c r="E26" s="424">
        <v>1</v>
      </c>
      <c r="F26" s="425">
        <v>1</v>
      </c>
    </row>
    <row r="27" spans="1:6" ht="19.5" customHeight="1">
      <c r="A27" s="938"/>
      <c r="B27" s="942" t="s">
        <v>545</v>
      </c>
      <c r="C27" s="943"/>
      <c r="D27" s="423" t="s">
        <v>259</v>
      </c>
      <c r="E27" s="424">
        <v>1</v>
      </c>
      <c r="F27" s="425">
        <v>1</v>
      </c>
    </row>
    <row r="28" spans="1:6" ht="19.5" customHeight="1">
      <c r="A28" s="938"/>
      <c r="B28" s="949" t="s">
        <v>546</v>
      </c>
      <c r="C28" s="950"/>
      <c r="D28" s="423" t="s">
        <v>539</v>
      </c>
      <c r="E28" s="424">
        <v>1</v>
      </c>
      <c r="F28" s="425">
        <v>1</v>
      </c>
    </row>
    <row r="29" spans="1:6" ht="19.5" customHeight="1" thickBot="1">
      <c r="A29" s="939"/>
      <c r="B29" s="944" t="s">
        <v>547</v>
      </c>
      <c r="C29" s="945"/>
      <c r="D29" s="423" t="s">
        <v>525</v>
      </c>
      <c r="E29" s="424">
        <v>1</v>
      </c>
      <c r="F29" s="425">
        <v>1</v>
      </c>
    </row>
    <row r="30" spans="1:6" ht="19.5" customHeight="1">
      <c r="A30" s="946" t="s">
        <v>287</v>
      </c>
      <c r="B30" s="947" t="s">
        <v>260</v>
      </c>
      <c r="C30" s="948"/>
      <c r="D30" s="219" t="s">
        <v>495</v>
      </c>
      <c r="E30" s="379">
        <v>1</v>
      </c>
      <c r="F30" s="380">
        <v>2</v>
      </c>
    </row>
    <row r="31" spans="1:6" ht="19.5" customHeight="1">
      <c r="A31" s="938"/>
      <c r="B31" s="928" t="s">
        <v>511</v>
      </c>
      <c r="C31" s="929"/>
      <c r="D31" s="220" t="s">
        <v>439</v>
      </c>
      <c r="E31" s="378">
        <v>38</v>
      </c>
      <c r="F31" s="215">
        <v>38</v>
      </c>
    </row>
    <row r="32" spans="1:6" ht="19.5" customHeight="1">
      <c r="A32" s="938"/>
      <c r="B32" s="942" t="s">
        <v>506</v>
      </c>
      <c r="C32" s="943"/>
      <c r="D32" s="220" t="s">
        <v>548</v>
      </c>
      <c r="E32" s="378">
        <v>2</v>
      </c>
      <c r="F32" s="215">
        <v>2</v>
      </c>
    </row>
    <row r="33" spans="1:6" ht="19.5" customHeight="1">
      <c r="A33" s="938"/>
      <c r="B33" s="928" t="s">
        <v>288</v>
      </c>
      <c r="C33" s="929"/>
      <c r="D33" s="220" t="s">
        <v>510</v>
      </c>
      <c r="E33" s="378">
        <v>11</v>
      </c>
      <c r="F33" s="215">
        <v>162</v>
      </c>
    </row>
    <row r="34" spans="1:6" ht="19.5" customHeight="1">
      <c r="A34" s="938"/>
      <c r="B34" s="955" t="s">
        <v>289</v>
      </c>
      <c r="C34" s="956"/>
      <c r="D34" s="220" t="s">
        <v>510</v>
      </c>
      <c r="E34" s="378">
        <v>4</v>
      </c>
      <c r="F34" s="215">
        <v>12</v>
      </c>
    </row>
    <row r="35" spans="1:6" ht="19.5" customHeight="1" thickBot="1">
      <c r="A35" s="939"/>
      <c r="B35" s="957" t="s">
        <v>290</v>
      </c>
      <c r="C35" s="958"/>
      <c r="D35" s="221" t="s">
        <v>439</v>
      </c>
      <c r="E35" s="381">
        <v>21</v>
      </c>
      <c r="F35" s="382">
        <v>232</v>
      </c>
    </row>
    <row r="36" spans="1:6" ht="19.5" customHeight="1">
      <c r="A36" s="959" t="s">
        <v>448</v>
      </c>
      <c r="B36" s="947" t="s">
        <v>438</v>
      </c>
      <c r="C36" s="948"/>
      <c r="D36" s="219" t="s">
        <v>107</v>
      </c>
      <c r="E36" s="379">
        <v>2</v>
      </c>
      <c r="F36" s="380">
        <v>2</v>
      </c>
    </row>
    <row r="37" spans="1:6" ht="19.5" customHeight="1">
      <c r="A37" s="933"/>
      <c r="B37" s="949" t="s">
        <v>549</v>
      </c>
      <c r="C37" s="950"/>
      <c r="D37" s="423" t="s">
        <v>550</v>
      </c>
      <c r="E37" s="424">
        <v>2</v>
      </c>
      <c r="F37" s="425">
        <v>4</v>
      </c>
    </row>
    <row r="38" spans="1:6" ht="19.5" customHeight="1" thickBot="1">
      <c r="A38" s="934"/>
      <c r="B38" s="944" t="s">
        <v>551</v>
      </c>
      <c r="C38" s="945"/>
      <c r="D38" s="177" t="s">
        <v>552</v>
      </c>
      <c r="E38" s="383">
        <v>12</v>
      </c>
      <c r="F38" s="384">
        <v>17</v>
      </c>
    </row>
    <row r="39" spans="1:6" ht="19.5" customHeight="1" thickBot="1">
      <c r="A39" s="385" t="s">
        <v>281</v>
      </c>
      <c r="B39" s="951" t="s">
        <v>261</v>
      </c>
      <c r="C39" s="952"/>
      <c r="D39" s="221" t="s">
        <v>262</v>
      </c>
      <c r="E39" s="381">
        <v>3</v>
      </c>
      <c r="F39" s="382">
        <v>10</v>
      </c>
    </row>
    <row r="40" spans="1:6" ht="19.5" customHeight="1" thickBot="1">
      <c r="A40" s="386" t="s">
        <v>251</v>
      </c>
      <c r="B40" s="953" t="s">
        <v>509</v>
      </c>
      <c r="C40" s="954"/>
      <c r="D40" s="426" t="s">
        <v>343</v>
      </c>
      <c r="E40" s="427">
        <v>72</v>
      </c>
      <c r="F40" s="428">
        <v>3</v>
      </c>
    </row>
    <row r="41" spans="1:6">
      <c r="A41" s="375" t="s">
        <v>480</v>
      </c>
    </row>
  </sheetData>
  <sheetProtection selectLockedCells="1"/>
  <mergeCells count="44">
    <mergeCell ref="B39:C39"/>
    <mergeCell ref="B40:C40"/>
    <mergeCell ref="B34:C34"/>
    <mergeCell ref="B35:C35"/>
    <mergeCell ref="A36:A38"/>
    <mergeCell ref="B36:C36"/>
    <mergeCell ref="B37:C37"/>
    <mergeCell ref="B38:C38"/>
    <mergeCell ref="A30:A35"/>
    <mergeCell ref="B30:C30"/>
    <mergeCell ref="B31:C31"/>
    <mergeCell ref="B32:C32"/>
    <mergeCell ref="B33:C33"/>
    <mergeCell ref="B16:C16"/>
    <mergeCell ref="B17:C17"/>
    <mergeCell ref="A18:A29"/>
    <mergeCell ref="B18:C18"/>
    <mergeCell ref="B19:C19"/>
    <mergeCell ref="B20:C20"/>
    <mergeCell ref="B21:C21"/>
    <mergeCell ref="B22:C22"/>
    <mergeCell ref="B23:C23"/>
    <mergeCell ref="B24:C24"/>
    <mergeCell ref="B25:C25"/>
    <mergeCell ref="B26:C26"/>
    <mergeCell ref="B27:C27"/>
    <mergeCell ref="B28:C28"/>
    <mergeCell ref="B29:C29"/>
    <mergeCell ref="B15:C15"/>
    <mergeCell ref="A1:F1"/>
    <mergeCell ref="B2:C2"/>
    <mergeCell ref="A3:A5"/>
    <mergeCell ref="B3:C3"/>
    <mergeCell ref="B4:C4"/>
    <mergeCell ref="A6:A17"/>
    <mergeCell ref="B6:C6"/>
    <mergeCell ref="B7:C7"/>
    <mergeCell ref="B8:C8"/>
    <mergeCell ref="B9:C9"/>
    <mergeCell ref="B10:C10"/>
    <mergeCell ref="B11:C11"/>
    <mergeCell ref="B12:C12"/>
    <mergeCell ref="B13:C13"/>
    <mergeCell ref="B14:C14"/>
  </mergeCells>
  <phoneticPr fontId="45"/>
  <dataValidations count="2">
    <dataValidation imeMode="off" allowBlank="1" showInputMessage="1" showErrorMessage="1" sqref="E3:F40"/>
    <dataValidation imeMode="hiragana" allowBlank="1" showInputMessage="1" showErrorMessage="1" sqref="G1:IV1 A6 A1:A4 C1 A39:A40 B1:B40 C3 C5:C15 C30:C31 C18:C23 D1:D40 C33:C36 C39"/>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&amp;C&amp;"Century,標準"&amp;12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19" zoomScale="115" zoomScaleNormal="115" zoomScalePageLayoutView="115" workbookViewId="0">
      <selection activeCell="D43" sqref="D43:D44"/>
    </sheetView>
  </sheetViews>
  <sheetFormatPr defaultRowHeight="13.5"/>
  <cols>
    <col min="1" max="7" width="13.25" style="35" customWidth="1"/>
    <col min="8" max="16384" width="9" style="35"/>
  </cols>
  <sheetData>
    <row r="1" spans="1:2" ht="20.25" customHeight="1">
      <c r="A1" s="40" t="s">
        <v>292</v>
      </c>
    </row>
    <row r="3" spans="1:2" ht="18.75">
      <c r="B3" s="43"/>
    </row>
    <row r="4" spans="1:2" ht="15.75">
      <c r="B4" s="44"/>
    </row>
    <row r="5" spans="1:2">
      <c r="B5" s="45"/>
    </row>
    <row r="6" spans="1:2" ht="15.75">
      <c r="B6" s="44"/>
    </row>
    <row r="7" spans="1:2">
      <c r="B7" s="46"/>
    </row>
    <row r="8" spans="1:2" ht="15.75">
      <c r="B8" s="44"/>
    </row>
    <row r="9" spans="1:2">
      <c r="B9" s="46"/>
    </row>
    <row r="10" spans="1:2" ht="15.75">
      <c r="B10" s="44"/>
    </row>
    <row r="11" spans="1:2">
      <c r="B11" s="47"/>
    </row>
    <row r="13" spans="1:2" ht="18.75">
      <c r="B13" s="43"/>
    </row>
    <row r="14" spans="1:2" ht="18.75">
      <c r="B14" s="43"/>
    </row>
    <row r="15" spans="1:2" ht="15.75">
      <c r="B15" s="44"/>
    </row>
    <row r="16" spans="1:2" ht="15.75">
      <c r="B16" s="44"/>
    </row>
    <row r="17" spans="2:2">
      <c r="B17" s="46"/>
    </row>
    <row r="19" spans="2:2" ht="18.75">
      <c r="B19" s="43"/>
    </row>
    <row r="20" spans="2:2" ht="18.75">
      <c r="B20" s="43"/>
    </row>
    <row r="21" spans="2:2" ht="18.75">
      <c r="B21" s="43"/>
    </row>
    <row r="22" spans="2:2" ht="15.75">
      <c r="B22" s="44"/>
    </row>
    <row r="23" spans="2:2">
      <c r="B23" s="47"/>
    </row>
    <row r="24" spans="2:2" ht="15.75">
      <c r="B24" s="44"/>
    </row>
    <row r="25" spans="2:2">
      <c r="B25" s="46"/>
    </row>
    <row r="27" spans="2:2" ht="18.75">
      <c r="B27" s="43"/>
    </row>
    <row r="28" spans="2:2" ht="18.75">
      <c r="B28" s="43"/>
    </row>
    <row r="29" spans="2:2" ht="15.75">
      <c r="B29" s="44"/>
    </row>
    <row r="30" spans="2:2">
      <c r="B30" s="46"/>
    </row>
    <row r="31" spans="2:2">
      <c r="B31" s="46"/>
    </row>
    <row r="33" spans="1:7" ht="18.75">
      <c r="B33" s="43"/>
    </row>
    <row r="34" spans="1:7" ht="18.75">
      <c r="B34" s="43"/>
    </row>
    <row r="35" spans="1:7" ht="18.75">
      <c r="B35" s="43"/>
    </row>
    <row r="36" spans="1:7" ht="17.25">
      <c r="B36" s="48"/>
    </row>
    <row r="37" spans="1:7" ht="14.25">
      <c r="B37" s="49"/>
    </row>
    <row r="38" spans="1:7" ht="18.75">
      <c r="B38" s="50"/>
    </row>
    <row r="41" spans="1:7" ht="18" customHeight="1"/>
    <row r="42" spans="1:7" ht="19.5" thickBot="1">
      <c r="A42" s="51" t="s">
        <v>293</v>
      </c>
    </row>
    <row r="43" spans="1:7" ht="12" customHeight="1">
      <c r="A43" s="574"/>
      <c r="B43" s="88" t="s">
        <v>0</v>
      </c>
      <c r="C43" s="576" t="s">
        <v>272</v>
      </c>
      <c r="D43" s="576" t="s">
        <v>273</v>
      </c>
      <c r="E43" s="572" t="s">
        <v>335</v>
      </c>
      <c r="F43" s="578" t="s">
        <v>294</v>
      </c>
      <c r="G43" s="578" t="s">
        <v>274</v>
      </c>
    </row>
    <row r="44" spans="1:7" ht="12" customHeight="1" thickBot="1">
      <c r="A44" s="575"/>
      <c r="B44" s="52" t="s">
        <v>396</v>
      </c>
      <c r="C44" s="577"/>
      <c r="D44" s="577"/>
      <c r="E44" s="573"/>
      <c r="F44" s="579"/>
      <c r="G44" s="579"/>
    </row>
    <row r="45" spans="1:7" ht="18.95" customHeight="1">
      <c r="A45" s="53" t="s">
        <v>295</v>
      </c>
      <c r="B45" s="97" t="s">
        <v>399</v>
      </c>
      <c r="C45" s="98" t="s">
        <v>400</v>
      </c>
      <c r="D45" s="99" t="s">
        <v>401</v>
      </c>
      <c r="E45" s="100" t="s">
        <v>336</v>
      </c>
      <c r="F45" s="98" t="s">
        <v>296</v>
      </c>
      <c r="G45" s="98" t="s">
        <v>297</v>
      </c>
    </row>
    <row r="46" spans="1:7" ht="18.95" customHeight="1">
      <c r="A46" s="54" t="s">
        <v>298</v>
      </c>
      <c r="B46" s="101">
        <v>3731.72</v>
      </c>
      <c r="C46" s="102">
        <v>393.93</v>
      </c>
      <c r="D46" s="102">
        <v>259.66000000000003</v>
      </c>
      <c r="E46" s="103">
        <v>550.86</v>
      </c>
      <c r="F46" s="102">
        <v>136.66</v>
      </c>
      <c r="G46" s="102">
        <v>290.49</v>
      </c>
    </row>
    <row r="47" spans="1:7" ht="18.95" customHeight="1">
      <c r="A47" s="54" t="s">
        <v>299</v>
      </c>
      <c r="B47" s="101">
        <v>1469</v>
      </c>
      <c r="C47" s="102">
        <v>169.8</v>
      </c>
      <c r="D47" s="102">
        <v>146.5</v>
      </c>
      <c r="E47" s="103">
        <v>325.64</v>
      </c>
      <c r="F47" s="102">
        <v>74.959999999999994</v>
      </c>
      <c r="G47" s="102">
        <v>154.13999999999999</v>
      </c>
    </row>
    <row r="48" spans="1:7" ht="18.95" customHeight="1">
      <c r="A48" s="54" t="s">
        <v>300</v>
      </c>
      <c r="B48" s="101">
        <v>3847.79</v>
      </c>
      <c r="C48" s="102">
        <v>259.8</v>
      </c>
      <c r="D48" s="102">
        <v>214.71</v>
      </c>
      <c r="E48" s="103">
        <v>608</v>
      </c>
      <c r="F48" s="102">
        <v>149.91999999999999</v>
      </c>
      <c r="G48" s="102">
        <v>258.70999999999998</v>
      </c>
    </row>
    <row r="49" spans="1:7" ht="18.95" customHeight="1">
      <c r="A49" s="54" t="s">
        <v>301</v>
      </c>
      <c r="B49" s="79" t="s">
        <v>302</v>
      </c>
      <c r="C49" s="79" t="s">
        <v>303</v>
      </c>
      <c r="D49" s="79" t="s">
        <v>342</v>
      </c>
      <c r="E49" s="79" t="s">
        <v>342</v>
      </c>
      <c r="F49" s="79" t="s">
        <v>303</v>
      </c>
      <c r="G49" s="79" t="s">
        <v>303</v>
      </c>
    </row>
    <row r="50" spans="1:7" ht="18.95" customHeight="1">
      <c r="A50" s="55" t="s">
        <v>304</v>
      </c>
      <c r="B50" s="96" t="s">
        <v>305</v>
      </c>
      <c r="C50" s="79" t="s">
        <v>397</v>
      </c>
      <c r="D50" s="79" t="s">
        <v>306</v>
      </c>
      <c r="E50" s="80" t="s">
        <v>356</v>
      </c>
      <c r="F50" s="79" t="s">
        <v>398</v>
      </c>
      <c r="G50" s="79" t="s">
        <v>307</v>
      </c>
    </row>
    <row r="51" spans="1:7" ht="12" customHeight="1">
      <c r="A51" s="87" t="s">
        <v>308</v>
      </c>
      <c r="B51" s="570" t="s">
        <v>309</v>
      </c>
      <c r="C51" s="570" t="s">
        <v>309</v>
      </c>
      <c r="D51" s="570" t="s">
        <v>310</v>
      </c>
      <c r="E51" s="580" t="s">
        <v>309</v>
      </c>
      <c r="F51" s="570" t="s">
        <v>311</v>
      </c>
      <c r="G51" s="570" t="s">
        <v>307</v>
      </c>
    </row>
    <row r="52" spans="1:7" ht="12" customHeight="1" thickBot="1">
      <c r="A52" s="56" t="s">
        <v>312</v>
      </c>
      <c r="B52" s="571"/>
      <c r="C52" s="571"/>
      <c r="D52" s="571"/>
      <c r="E52" s="571"/>
      <c r="F52" s="571"/>
      <c r="G52" s="571"/>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&amp;C&amp;"Century,標準"&amp;12 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topLeftCell="A16" zoomScale="85" zoomScaleNormal="85" workbookViewId="0">
      <selection activeCell="D43" sqref="D43:D44"/>
    </sheetView>
  </sheetViews>
  <sheetFormatPr defaultRowHeight="13.5"/>
  <cols>
    <col min="1" max="10" width="4.125" style="35" customWidth="1"/>
    <col min="11" max="11" width="3.875" style="35" customWidth="1"/>
    <col min="12" max="15" width="4.125" style="35" customWidth="1"/>
    <col min="16" max="17" width="2.625" style="35" customWidth="1"/>
    <col min="18" max="18" width="3.875" style="35" customWidth="1"/>
    <col min="19" max="19" width="1.25" style="35" customWidth="1"/>
    <col min="20" max="24" width="4.125" style="35" customWidth="1"/>
    <col min="25" max="25" width="1.625" style="35" customWidth="1"/>
    <col min="26" max="28" width="4.125" style="35" customWidth="1"/>
    <col min="29" max="16384" width="9" style="35"/>
  </cols>
  <sheetData>
    <row r="1" spans="1:25" ht="13.5" customHeight="1">
      <c r="B1" s="591" t="s">
        <v>313</v>
      </c>
      <c r="C1" s="591"/>
      <c r="D1" s="591"/>
      <c r="E1" s="591"/>
      <c r="F1" s="591"/>
      <c r="G1" s="591"/>
      <c r="H1" s="6"/>
      <c r="I1" s="6"/>
      <c r="J1" s="6"/>
    </row>
    <row r="2" spans="1:25" ht="13.5" customHeight="1">
      <c r="B2" s="591"/>
      <c r="C2" s="591"/>
      <c r="D2" s="591"/>
      <c r="E2" s="591"/>
      <c r="F2" s="591"/>
      <c r="G2" s="591"/>
      <c r="H2" s="6"/>
      <c r="I2" s="6"/>
      <c r="J2" s="6"/>
    </row>
    <row r="3" spans="1:25" ht="13.5" customHeight="1">
      <c r="A3" s="57"/>
      <c r="B3" s="57"/>
      <c r="C3" s="57"/>
      <c r="D3" s="57"/>
      <c r="E3" s="57"/>
      <c r="F3" s="57"/>
      <c r="G3" s="57"/>
      <c r="H3" s="57"/>
      <c r="I3" s="57"/>
      <c r="J3" s="57"/>
      <c r="R3" s="58"/>
      <c r="S3" s="59"/>
      <c r="T3" s="590" t="s">
        <v>314</v>
      </c>
      <c r="U3" s="590"/>
      <c r="V3" s="590"/>
      <c r="W3" s="590"/>
      <c r="X3" s="590"/>
      <c r="Y3" s="60"/>
    </row>
    <row r="4" spans="1:25" ht="15" customHeight="1">
      <c r="A4" s="57"/>
      <c r="B4" s="57"/>
      <c r="C4" s="57"/>
      <c r="D4" s="57"/>
      <c r="E4" s="57"/>
      <c r="F4" s="57"/>
      <c r="G4" s="57"/>
      <c r="H4" s="57"/>
      <c r="I4" s="57"/>
      <c r="J4" s="57"/>
      <c r="Q4" s="41"/>
      <c r="T4" s="590"/>
      <c r="U4" s="590"/>
      <c r="V4" s="590"/>
      <c r="W4" s="590"/>
      <c r="X4" s="590"/>
      <c r="Y4" s="60"/>
    </row>
    <row r="5" spans="1:25" ht="15" customHeight="1">
      <c r="A5" s="57"/>
      <c r="B5" s="57"/>
      <c r="C5" s="57"/>
      <c r="D5" s="57"/>
      <c r="E5" s="57"/>
      <c r="F5" s="57"/>
      <c r="G5" s="57"/>
      <c r="H5" s="57"/>
      <c r="I5" s="57"/>
      <c r="J5" s="57"/>
      <c r="Q5" s="41"/>
      <c r="T5" s="590" t="s">
        <v>315</v>
      </c>
      <c r="U5" s="590"/>
      <c r="V5" s="590"/>
      <c r="W5" s="590"/>
      <c r="X5" s="590"/>
      <c r="Y5" s="60"/>
    </row>
    <row r="6" spans="1:25" ht="15" customHeight="1">
      <c r="A6" s="57"/>
      <c r="B6" s="57"/>
      <c r="C6" s="57"/>
      <c r="D6" s="57"/>
      <c r="E6" s="67"/>
      <c r="F6" s="59"/>
      <c r="H6" s="581" t="s">
        <v>316</v>
      </c>
      <c r="I6" s="582"/>
      <c r="J6" s="582"/>
      <c r="K6" s="582"/>
      <c r="L6" s="582"/>
      <c r="M6" s="583"/>
      <c r="N6" s="58"/>
      <c r="O6" s="58"/>
      <c r="P6" s="58"/>
      <c r="Q6" s="62"/>
      <c r="R6" s="63"/>
      <c r="S6" s="59"/>
      <c r="T6" s="590"/>
      <c r="U6" s="590"/>
      <c r="V6" s="590"/>
      <c r="W6" s="590"/>
      <c r="X6" s="590"/>
      <c r="Y6" s="60"/>
    </row>
    <row r="7" spans="1:25" ht="15" customHeight="1">
      <c r="A7" s="57"/>
      <c r="B7" s="592" t="s">
        <v>319</v>
      </c>
      <c r="C7" s="593"/>
      <c r="D7" s="67"/>
      <c r="E7" s="67"/>
      <c r="F7" s="108"/>
      <c r="G7" s="63"/>
      <c r="H7" s="584"/>
      <c r="I7" s="585"/>
      <c r="J7" s="585"/>
      <c r="K7" s="585"/>
      <c r="L7" s="585"/>
      <c r="M7" s="586"/>
      <c r="Q7" s="41"/>
      <c r="R7" s="58"/>
      <c r="S7" s="59"/>
      <c r="T7" s="590" t="s">
        <v>317</v>
      </c>
      <c r="U7" s="590"/>
      <c r="V7" s="590"/>
      <c r="W7" s="590"/>
      <c r="X7" s="590"/>
      <c r="Y7" s="60"/>
    </row>
    <row r="8" spans="1:25" ht="15" customHeight="1">
      <c r="A8" s="57"/>
      <c r="B8" s="594"/>
      <c r="C8" s="595"/>
      <c r="D8" s="67"/>
      <c r="E8" s="67"/>
      <c r="F8" s="172"/>
      <c r="G8" s="67"/>
      <c r="H8" s="57"/>
      <c r="I8" s="57"/>
      <c r="J8" s="57"/>
      <c r="Q8" s="41"/>
      <c r="T8" s="590"/>
      <c r="U8" s="590"/>
      <c r="V8" s="590"/>
      <c r="W8" s="590"/>
      <c r="X8" s="590"/>
      <c r="Y8" s="60"/>
    </row>
    <row r="9" spans="1:25" ht="15" customHeight="1">
      <c r="A9" s="57"/>
      <c r="B9" s="594"/>
      <c r="C9" s="595"/>
      <c r="D9" s="67"/>
      <c r="E9" s="67"/>
      <c r="F9" s="172"/>
      <c r="G9" s="67"/>
      <c r="Q9" s="41"/>
      <c r="R9" s="58"/>
      <c r="S9" s="59"/>
      <c r="T9" s="590" t="s">
        <v>318</v>
      </c>
      <c r="U9" s="590"/>
      <c r="V9" s="590"/>
      <c r="W9" s="590"/>
      <c r="X9" s="590"/>
      <c r="Y9" s="60"/>
    </row>
    <row r="10" spans="1:25" ht="15" customHeight="1">
      <c r="A10" s="57"/>
      <c r="B10" s="594"/>
      <c r="C10" s="595"/>
      <c r="D10" s="67"/>
      <c r="E10" s="67"/>
      <c r="F10" s="172"/>
      <c r="G10" s="67"/>
      <c r="T10" s="590"/>
      <c r="U10" s="590"/>
      <c r="V10" s="590"/>
      <c r="W10" s="590"/>
      <c r="X10" s="590"/>
      <c r="Y10" s="60"/>
    </row>
    <row r="11" spans="1:25" ht="15" customHeight="1">
      <c r="A11" s="57"/>
      <c r="B11" s="594"/>
      <c r="C11" s="595"/>
      <c r="D11" s="67"/>
      <c r="E11" s="67"/>
      <c r="F11" s="172"/>
      <c r="G11" s="67"/>
      <c r="H11" s="57"/>
      <c r="I11" s="57"/>
      <c r="J11" s="57"/>
      <c r="T11" s="64"/>
      <c r="U11" s="64"/>
      <c r="V11" s="64"/>
      <c r="W11" s="64"/>
      <c r="X11" s="64"/>
      <c r="Y11" s="64"/>
    </row>
    <row r="12" spans="1:25" ht="15" customHeight="1">
      <c r="A12" s="57"/>
      <c r="B12" s="594"/>
      <c r="C12" s="595"/>
      <c r="D12" s="67"/>
      <c r="E12" s="67"/>
      <c r="F12" s="172"/>
      <c r="G12" s="67"/>
      <c r="H12" s="57"/>
      <c r="I12" s="57"/>
      <c r="J12" s="57"/>
      <c r="T12" s="590" t="s">
        <v>323</v>
      </c>
      <c r="U12" s="590"/>
      <c r="V12" s="590"/>
      <c r="W12" s="590"/>
      <c r="X12" s="590"/>
      <c r="Y12" s="60"/>
    </row>
    <row r="13" spans="1:25" ht="15" customHeight="1">
      <c r="A13" s="57"/>
      <c r="B13" s="594"/>
      <c r="C13" s="595"/>
      <c r="D13" s="67"/>
      <c r="E13" s="59"/>
      <c r="F13" s="109"/>
      <c r="G13" s="59"/>
      <c r="R13" s="108"/>
      <c r="S13" s="59"/>
      <c r="T13" s="590"/>
      <c r="U13" s="590"/>
      <c r="V13" s="590"/>
      <c r="W13" s="590"/>
      <c r="X13" s="590"/>
      <c r="Y13" s="60"/>
    </row>
    <row r="14" spans="1:25" ht="15" customHeight="1">
      <c r="A14" s="57"/>
      <c r="B14" s="594"/>
      <c r="C14" s="595"/>
      <c r="D14" s="65"/>
      <c r="E14" s="65"/>
      <c r="F14" s="85"/>
      <c r="G14" s="169"/>
      <c r="H14" s="581" t="s">
        <v>321</v>
      </c>
      <c r="I14" s="582"/>
      <c r="J14" s="582"/>
      <c r="K14" s="582"/>
      <c r="L14" s="582"/>
      <c r="M14" s="583"/>
      <c r="N14" s="58"/>
      <c r="O14" s="58"/>
      <c r="P14" s="58"/>
      <c r="Q14" s="41"/>
      <c r="R14" s="58"/>
      <c r="S14" s="59"/>
      <c r="T14" s="590" t="s">
        <v>320</v>
      </c>
      <c r="U14" s="590"/>
      <c r="V14" s="590"/>
      <c r="W14" s="590"/>
      <c r="X14" s="590"/>
      <c r="Y14" s="60"/>
    </row>
    <row r="15" spans="1:25" ht="15" customHeight="1">
      <c r="A15" s="57"/>
      <c r="B15" s="594"/>
      <c r="C15" s="595"/>
      <c r="D15" s="67"/>
      <c r="E15" s="67"/>
      <c r="F15" s="109"/>
      <c r="G15" s="63"/>
      <c r="H15" s="584"/>
      <c r="I15" s="585"/>
      <c r="J15" s="585"/>
      <c r="K15" s="585"/>
      <c r="L15" s="585"/>
      <c r="M15" s="586"/>
      <c r="Q15" s="107"/>
      <c r="R15" s="63"/>
      <c r="S15" s="59"/>
      <c r="T15" s="590"/>
      <c r="U15" s="590"/>
      <c r="V15" s="590"/>
      <c r="W15" s="590"/>
      <c r="X15" s="590"/>
      <c r="Y15" s="60"/>
    </row>
    <row r="16" spans="1:25" ht="15" customHeight="1">
      <c r="A16" s="57"/>
      <c r="B16" s="594"/>
      <c r="C16" s="595"/>
      <c r="D16" s="59"/>
      <c r="E16" s="59"/>
      <c r="F16" s="109"/>
      <c r="G16" s="59"/>
      <c r="R16" s="85"/>
      <c r="S16" s="59"/>
      <c r="T16" s="590" t="s">
        <v>322</v>
      </c>
      <c r="U16" s="590"/>
      <c r="V16" s="590"/>
      <c r="W16" s="590"/>
      <c r="X16" s="590"/>
      <c r="Y16" s="60"/>
    </row>
    <row r="17" spans="1:25" ht="15" customHeight="1">
      <c r="A17" s="57"/>
      <c r="B17" s="594"/>
      <c r="C17" s="595"/>
      <c r="D17" s="67"/>
      <c r="E17" s="59"/>
      <c r="F17" s="109"/>
      <c r="G17" s="59"/>
      <c r="T17" s="590"/>
      <c r="U17" s="590"/>
      <c r="V17" s="590"/>
      <c r="W17" s="590"/>
      <c r="X17" s="590"/>
      <c r="Y17" s="60"/>
    </row>
    <row r="18" spans="1:25" ht="15" customHeight="1">
      <c r="A18" s="57"/>
      <c r="B18" s="594"/>
      <c r="C18" s="595"/>
      <c r="D18" s="67"/>
      <c r="E18" s="59"/>
      <c r="F18" s="109"/>
      <c r="G18" s="59"/>
      <c r="Q18" s="59"/>
      <c r="R18" s="59"/>
      <c r="Y18" s="64"/>
    </row>
    <row r="19" spans="1:25" ht="15" customHeight="1">
      <c r="A19" s="57"/>
      <c r="B19" s="594"/>
      <c r="C19" s="595"/>
      <c r="D19" s="67"/>
      <c r="E19" s="59"/>
      <c r="F19" s="109"/>
      <c r="G19" s="59"/>
      <c r="R19" s="57"/>
      <c r="S19" s="57"/>
      <c r="T19" s="590" t="s">
        <v>324</v>
      </c>
      <c r="U19" s="590"/>
      <c r="V19" s="590"/>
      <c r="W19" s="590"/>
      <c r="X19" s="590"/>
      <c r="Y19" s="60"/>
    </row>
    <row r="20" spans="1:25" ht="15" customHeight="1">
      <c r="A20" s="57"/>
      <c r="B20" s="594"/>
      <c r="C20" s="595"/>
      <c r="D20" s="67"/>
      <c r="E20" s="59"/>
      <c r="F20" s="109"/>
      <c r="G20" s="59"/>
      <c r="Q20" s="105"/>
      <c r="R20" s="66"/>
      <c r="S20" s="67"/>
      <c r="T20" s="590"/>
      <c r="U20" s="590"/>
      <c r="V20" s="590"/>
      <c r="W20" s="590"/>
      <c r="X20" s="590"/>
      <c r="Y20" s="60"/>
    </row>
    <row r="21" spans="1:25" ht="15" customHeight="1">
      <c r="A21" s="57"/>
      <c r="B21" s="596"/>
      <c r="C21" s="597"/>
      <c r="D21" s="67"/>
      <c r="E21" s="59"/>
      <c r="F21" s="85"/>
      <c r="G21" s="169"/>
      <c r="H21" s="581" t="s">
        <v>325</v>
      </c>
      <c r="I21" s="582"/>
      <c r="J21" s="582"/>
      <c r="K21" s="582"/>
      <c r="L21" s="582"/>
      <c r="M21" s="583"/>
      <c r="N21" s="65"/>
      <c r="O21" s="65"/>
      <c r="P21" s="58"/>
      <c r="Q21" s="86"/>
      <c r="R21" s="65"/>
      <c r="S21" s="67"/>
      <c r="T21" s="590" t="s">
        <v>330</v>
      </c>
      <c r="U21" s="590"/>
      <c r="V21" s="590"/>
      <c r="W21" s="590"/>
      <c r="X21" s="590"/>
      <c r="Y21" s="60"/>
    </row>
    <row r="22" spans="1:25" ht="15" customHeight="1">
      <c r="A22" s="57"/>
      <c r="B22" s="57"/>
      <c r="C22" s="172"/>
      <c r="D22" s="67"/>
      <c r="H22" s="584"/>
      <c r="I22" s="585"/>
      <c r="J22" s="585"/>
      <c r="K22" s="585"/>
      <c r="L22" s="585"/>
      <c r="M22" s="586"/>
      <c r="N22" s="57"/>
      <c r="O22" s="57"/>
      <c r="Q22" s="95"/>
      <c r="R22" s="57"/>
      <c r="S22" s="57"/>
      <c r="T22" s="590"/>
      <c r="U22" s="590"/>
      <c r="V22" s="590"/>
      <c r="W22" s="590"/>
      <c r="X22" s="590"/>
      <c r="Y22" s="60"/>
    </row>
    <row r="23" spans="1:25" ht="15" customHeight="1">
      <c r="B23" s="94"/>
      <c r="C23" s="173"/>
      <c r="D23" s="67"/>
      <c r="Q23" s="105"/>
      <c r="R23" s="65"/>
      <c r="T23" s="590" t="s">
        <v>445</v>
      </c>
      <c r="U23" s="590"/>
      <c r="V23" s="590"/>
      <c r="W23" s="590"/>
      <c r="X23" s="590"/>
    </row>
    <row r="24" spans="1:25" ht="15" customHeight="1">
      <c r="A24" s="57"/>
      <c r="B24" s="57"/>
      <c r="C24" s="172"/>
      <c r="D24" s="67"/>
      <c r="Q24" s="59"/>
      <c r="T24" s="590"/>
      <c r="U24" s="590"/>
      <c r="V24" s="590"/>
      <c r="W24" s="590"/>
      <c r="X24" s="590"/>
      <c r="Y24" s="64"/>
    </row>
    <row r="25" spans="1:25" ht="15" customHeight="1">
      <c r="A25" s="57"/>
      <c r="B25" s="57"/>
      <c r="C25" s="172"/>
      <c r="D25" s="67"/>
      <c r="Q25" s="59"/>
      <c r="R25" s="59"/>
      <c r="T25" s="106"/>
      <c r="U25" s="106"/>
      <c r="V25" s="106"/>
      <c r="W25" s="106"/>
      <c r="X25" s="106"/>
      <c r="Y25" s="64"/>
    </row>
    <row r="26" spans="1:25" ht="15" customHeight="1">
      <c r="A26" s="57"/>
      <c r="C26" s="109"/>
      <c r="D26" s="67"/>
      <c r="Q26" s="59"/>
      <c r="R26" s="104"/>
      <c r="S26" s="59"/>
      <c r="T26" s="590" t="s">
        <v>326</v>
      </c>
      <c r="U26" s="590"/>
      <c r="V26" s="590"/>
      <c r="W26" s="590"/>
      <c r="X26" s="590"/>
      <c r="Y26" s="60"/>
    </row>
    <row r="27" spans="1:25" ht="15" customHeight="1">
      <c r="A27" s="57"/>
      <c r="C27" s="109"/>
      <c r="D27" s="67"/>
      <c r="R27" s="109"/>
      <c r="T27" s="590"/>
      <c r="U27" s="590"/>
      <c r="V27" s="590"/>
      <c r="W27" s="590"/>
      <c r="X27" s="590"/>
      <c r="Y27" s="60"/>
    </row>
    <row r="28" spans="1:25" ht="15" customHeight="1">
      <c r="A28" s="57"/>
      <c r="B28" s="581" t="s">
        <v>328</v>
      </c>
      <c r="C28" s="582"/>
      <c r="D28" s="582"/>
      <c r="E28" s="582"/>
      <c r="F28" s="582"/>
      <c r="G28" s="583"/>
      <c r="L28" s="67"/>
      <c r="M28" s="67"/>
      <c r="N28" s="67"/>
      <c r="O28" s="67"/>
      <c r="P28" s="59"/>
      <c r="Q28" s="171"/>
      <c r="T28" s="590" t="s">
        <v>327</v>
      </c>
      <c r="U28" s="590"/>
      <c r="V28" s="590"/>
      <c r="W28" s="590"/>
      <c r="X28" s="590"/>
      <c r="Y28" s="60"/>
    </row>
    <row r="29" spans="1:25" ht="15" customHeight="1">
      <c r="A29" s="57"/>
      <c r="B29" s="587"/>
      <c r="C29" s="588"/>
      <c r="D29" s="588"/>
      <c r="E29" s="588"/>
      <c r="F29" s="588"/>
      <c r="G29" s="589"/>
      <c r="H29" s="169"/>
      <c r="I29" s="169"/>
      <c r="J29" s="169"/>
      <c r="K29" s="169"/>
      <c r="L29" s="65"/>
      <c r="M29" s="65"/>
      <c r="N29" s="65"/>
      <c r="O29" s="65"/>
      <c r="P29" s="169"/>
      <c r="Q29" s="170"/>
      <c r="R29" s="108"/>
      <c r="S29" s="59"/>
      <c r="T29" s="590"/>
      <c r="U29" s="590"/>
      <c r="V29" s="590"/>
      <c r="W29" s="590"/>
      <c r="X29" s="590"/>
      <c r="Y29" s="60"/>
    </row>
    <row r="30" spans="1:25" ht="15" customHeight="1">
      <c r="A30" s="57"/>
      <c r="B30" s="587"/>
      <c r="C30" s="588"/>
      <c r="D30" s="588"/>
      <c r="E30" s="588"/>
      <c r="F30" s="588"/>
      <c r="G30" s="589"/>
      <c r="R30" s="85"/>
      <c r="S30" s="59"/>
      <c r="T30" s="590" t="s">
        <v>329</v>
      </c>
      <c r="U30" s="590"/>
      <c r="V30" s="590"/>
      <c r="W30" s="590"/>
      <c r="X30" s="590"/>
      <c r="Y30" s="60"/>
    </row>
    <row r="31" spans="1:25" ht="15" customHeight="1">
      <c r="A31" s="57"/>
      <c r="B31" s="584"/>
      <c r="C31" s="585"/>
      <c r="D31" s="585"/>
      <c r="E31" s="585"/>
      <c r="F31" s="585"/>
      <c r="G31" s="586"/>
      <c r="H31" s="67"/>
      <c r="I31" s="67"/>
      <c r="L31" s="57"/>
      <c r="M31" s="57"/>
      <c r="N31" s="57"/>
      <c r="O31" s="57"/>
      <c r="Q31" s="41"/>
      <c r="T31" s="590"/>
      <c r="U31" s="590"/>
      <c r="V31" s="590"/>
      <c r="W31" s="590"/>
      <c r="X31" s="590"/>
      <c r="Y31" s="60"/>
    </row>
    <row r="32" spans="1:25" ht="15" customHeight="1">
      <c r="A32" s="57"/>
      <c r="D32" s="57"/>
      <c r="E32" s="109"/>
      <c r="F32" s="59"/>
      <c r="G32" s="67"/>
      <c r="H32" s="67"/>
      <c r="I32" s="67"/>
      <c r="L32" s="57"/>
      <c r="M32" s="57"/>
      <c r="N32" s="57"/>
      <c r="O32" s="57"/>
      <c r="Q32" s="41"/>
      <c r="R32" s="58"/>
      <c r="S32" s="59"/>
      <c r="T32" s="590" t="s">
        <v>330</v>
      </c>
      <c r="U32" s="590"/>
      <c r="V32" s="590"/>
      <c r="W32" s="590"/>
      <c r="X32" s="590"/>
      <c r="Y32" s="60"/>
    </row>
    <row r="33" spans="1:25" ht="15" customHeight="1">
      <c r="A33" s="57"/>
      <c r="E33" s="109"/>
      <c r="F33" s="59"/>
      <c r="G33" s="59"/>
      <c r="H33" s="67"/>
      <c r="I33" s="59"/>
      <c r="O33" s="57"/>
      <c r="T33" s="590"/>
      <c r="U33" s="590"/>
      <c r="V33" s="590"/>
      <c r="W33" s="590"/>
      <c r="X33" s="590"/>
      <c r="Y33" s="60"/>
    </row>
    <row r="34" spans="1:25" ht="15" customHeight="1">
      <c r="A34" s="57"/>
      <c r="E34" s="109"/>
      <c r="F34" s="59"/>
      <c r="G34" s="59"/>
      <c r="H34" s="67"/>
      <c r="I34" s="59"/>
      <c r="T34" s="64"/>
      <c r="U34" s="64"/>
      <c r="V34" s="64"/>
      <c r="W34" s="64"/>
      <c r="X34" s="64"/>
      <c r="Y34" s="64"/>
    </row>
    <row r="35" spans="1:25" ht="15" customHeight="1">
      <c r="A35" s="57"/>
      <c r="B35" s="57"/>
      <c r="C35" s="57"/>
      <c r="D35" s="57"/>
      <c r="E35" s="172"/>
      <c r="F35" s="67"/>
      <c r="G35" s="67"/>
      <c r="H35" s="67"/>
      <c r="I35" s="65"/>
      <c r="R35" s="57"/>
      <c r="S35" s="57"/>
      <c r="T35" s="590" t="s">
        <v>326</v>
      </c>
      <c r="U35" s="590"/>
      <c r="V35" s="590"/>
      <c r="W35" s="590"/>
      <c r="X35" s="590"/>
      <c r="Y35" s="60"/>
    </row>
    <row r="36" spans="1:25" ht="15" customHeight="1">
      <c r="A36" s="57"/>
      <c r="B36" s="57"/>
      <c r="C36" s="57"/>
      <c r="D36" s="57"/>
      <c r="E36" s="61"/>
      <c r="F36" s="169"/>
      <c r="G36" s="169"/>
      <c r="H36" s="581" t="s">
        <v>123</v>
      </c>
      <c r="I36" s="588"/>
      <c r="J36" s="582"/>
      <c r="K36" s="582"/>
      <c r="L36" s="582"/>
      <c r="M36" s="583"/>
      <c r="O36" s="59"/>
      <c r="P36" s="169"/>
      <c r="Q36" s="62"/>
      <c r="R36" s="66"/>
      <c r="S36" s="67"/>
      <c r="T36" s="590"/>
      <c r="U36" s="590"/>
      <c r="V36" s="590"/>
      <c r="W36" s="590"/>
      <c r="X36" s="590"/>
      <c r="Y36" s="60"/>
    </row>
    <row r="37" spans="1:25" ht="15" customHeight="1">
      <c r="A37" s="57"/>
      <c r="B37" s="57"/>
      <c r="C37" s="57"/>
      <c r="D37" s="57"/>
      <c r="E37" s="174"/>
      <c r="F37" s="63"/>
      <c r="G37" s="63"/>
      <c r="H37" s="584"/>
      <c r="I37" s="585"/>
      <c r="J37" s="585"/>
      <c r="K37" s="585"/>
      <c r="L37" s="585"/>
      <c r="M37" s="586"/>
      <c r="N37" s="63"/>
      <c r="O37" s="63"/>
      <c r="Q37" s="41"/>
      <c r="R37" s="65"/>
      <c r="S37" s="67"/>
      <c r="T37" s="590" t="s">
        <v>330</v>
      </c>
      <c r="U37" s="590"/>
      <c r="V37" s="590"/>
      <c r="W37" s="590"/>
      <c r="X37" s="590"/>
      <c r="Y37" s="60"/>
    </row>
    <row r="38" spans="1:25" ht="15" customHeight="1">
      <c r="A38" s="57"/>
      <c r="B38" s="57"/>
      <c r="C38" s="57"/>
      <c r="D38" s="57"/>
      <c r="E38" s="172"/>
      <c r="F38" s="59"/>
      <c r="G38" s="59"/>
      <c r="H38" s="67"/>
      <c r="I38" s="63"/>
      <c r="L38" s="57"/>
      <c r="M38" s="57"/>
      <c r="N38" s="67"/>
      <c r="O38" s="67"/>
      <c r="R38" s="57"/>
      <c r="S38" s="57"/>
      <c r="T38" s="590"/>
      <c r="U38" s="590"/>
      <c r="V38" s="590"/>
      <c r="W38" s="590"/>
      <c r="X38" s="590"/>
      <c r="Y38" s="60"/>
    </row>
    <row r="39" spans="1:25" ht="15" customHeight="1">
      <c r="A39" s="57"/>
      <c r="B39" s="57"/>
      <c r="C39" s="57"/>
      <c r="D39" s="57"/>
      <c r="E39" s="172"/>
      <c r="F39" s="59"/>
      <c r="G39" s="59"/>
      <c r="H39" s="67"/>
      <c r="I39" s="59"/>
      <c r="N39" s="59"/>
      <c r="O39" s="59"/>
      <c r="T39" s="64"/>
      <c r="U39" s="64"/>
      <c r="V39" s="64"/>
      <c r="W39" s="64"/>
      <c r="X39" s="64"/>
      <c r="Y39" s="64"/>
    </row>
    <row r="40" spans="1:25" ht="15" customHeight="1">
      <c r="A40" s="57"/>
      <c r="B40" s="57"/>
      <c r="C40" s="57"/>
      <c r="D40" s="57"/>
      <c r="E40" s="172"/>
      <c r="F40" s="59"/>
      <c r="G40" s="59"/>
      <c r="H40" s="67"/>
      <c r="I40" s="169"/>
      <c r="N40" s="59"/>
      <c r="O40" s="59"/>
      <c r="R40" s="57"/>
      <c r="S40" s="57"/>
      <c r="T40" s="590" t="s">
        <v>326</v>
      </c>
      <c r="U40" s="590"/>
      <c r="V40" s="590"/>
      <c r="W40" s="590"/>
      <c r="X40" s="590"/>
      <c r="Y40" s="60"/>
    </row>
    <row r="41" spans="1:25" ht="15" customHeight="1">
      <c r="A41" s="57"/>
      <c r="B41" s="57"/>
      <c r="C41" s="57"/>
      <c r="D41" s="57"/>
      <c r="E41" s="61"/>
      <c r="F41" s="169"/>
      <c r="G41" s="169"/>
      <c r="H41" s="581" t="s">
        <v>125</v>
      </c>
      <c r="I41" s="582"/>
      <c r="J41" s="582"/>
      <c r="K41" s="582"/>
      <c r="L41" s="582"/>
      <c r="M41" s="583"/>
      <c r="N41" s="169"/>
      <c r="O41" s="169"/>
      <c r="P41" s="169"/>
      <c r="Q41" s="62"/>
      <c r="R41" s="66"/>
      <c r="S41" s="67"/>
      <c r="T41" s="590"/>
      <c r="U41" s="590"/>
      <c r="V41" s="590"/>
      <c r="W41" s="590"/>
      <c r="X41" s="590"/>
      <c r="Y41" s="60"/>
    </row>
    <row r="42" spans="1:25" ht="15" customHeight="1">
      <c r="A42" s="57"/>
      <c r="B42" s="57"/>
      <c r="C42" s="57"/>
      <c r="D42" s="57"/>
      <c r="E42" s="174"/>
      <c r="F42" s="63"/>
      <c r="G42" s="63"/>
      <c r="H42" s="584"/>
      <c r="I42" s="585"/>
      <c r="J42" s="585"/>
      <c r="K42" s="585"/>
      <c r="L42" s="585"/>
      <c r="M42" s="586"/>
      <c r="O42" s="59"/>
      <c r="Q42" s="41"/>
      <c r="R42" s="65"/>
      <c r="S42" s="67"/>
      <c r="T42" s="590" t="s">
        <v>330</v>
      </c>
      <c r="U42" s="590"/>
      <c r="V42" s="590"/>
      <c r="W42" s="590"/>
      <c r="X42" s="590"/>
      <c r="Y42" s="60"/>
    </row>
    <row r="43" spans="1:25" ht="15" customHeight="1">
      <c r="A43" s="57"/>
      <c r="B43" s="57"/>
      <c r="C43" s="57"/>
      <c r="D43" s="57"/>
      <c r="E43" s="172"/>
      <c r="F43" s="59"/>
      <c r="G43" s="59"/>
      <c r="J43" s="57"/>
      <c r="K43" s="57"/>
      <c r="L43" s="57"/>
      <c r="M43" s="57"/>
      <c r="O43" s="59"/>
      <c r="R43" s="57"/>
      <c r="S43" s="57"/>
      <c r="T43" s="590"/>
      <c r="U43" s="590"/>
      <c r="V43" s="590"/>
      <c r="W43" s="590"/>
      <c r="X43" s="590"/>
      <c r="Y43" s="60"/>
    </row>
    <row r="44" spans="1:25" ht="15" customHeight="1">
      <c r="A44" s="57"/>
      <c r="B44" s="57"/>
      <c r="C44" s="57"/>
      <c r="D44" s="57"/>
      <c r="E44" s="172"/>
      <c r="F44" s="59"/>
      <c r="G44" s="59"/>
      <c r="O44" s="59"/>
      <c r="T44" s="64"/>
      <c r="U44" s="64"/>
      <c r="V44" s="64"/>
      <c r="W44" s="64"/>
      <c r="X44" s="64"/>
      <c r="Y44" s="64"/>
    </row>
    <row r="45" spans="1:25" ht="15" customHeight="1">
      <c r="A45" s="57"/>
      <c r="B45" s="57"/>
      <c r="C45" s="57"/>
      <c r="D45" s="57"/>
      <c r="E45" s="172"/>
      <c r="F45" s="59"/>
      <c r="G45" s="59"/>
      <c r="O45" s="59"/>
      <c r="P45" s="59"/>
      <c r="Q45" s="59"/>
      <c r="R45" s="57"/>
      <c r="S45" s="57"/>
      <c r="T45" s="590" t="s">
        <v>326</v>
      </c>
      <c r="U45" s="590"/>
      <c r="V45" s="590"/>
      <c r="W45" s="590"/>
      <c r="X45" s="590"/>
      <c r="Y45" s="60"/>
    </row>
    <row r="46" spans="1:25" ht="15" customHeight="1">
      <c r="A46" s="57"/>
      <c r="B46" s="57"/>
      <c r="C46" s="57"/>
      <c r="D46" s="57"/>
      <c r="E46" s="61"/>
      <c r="F46" s="169"/>
      <c r="G46" s="169"/>
      <c r="H46" s="581" t="s">
        <v>331</v>
      </c>
      <c r="I46" s="582"/>
      <c r="J46" s="582"/>
      <c r="K46" s="582"/>
      <c r="L46" s="582"/>
      <c r="M46" s="583"/>
      <c r="O46" s="59"/>
      <c r="P46" s="169"/>
      <c r="Q46" s="62"/>
      <c r="R46" s="66"/>
      <c r="S46" s="67"/>
      <c r="T46" s="590"/>
      <c r="U46" s="590"/>
      <c r="V46" s="590"/>
      <c r="W46" s="590"/>
      <c r="X46" s="590"/>
      <c r="Y46" s="60"/>
    </row>
    <row r="47" spans="1:25" ht="15" customHeight="1">
      <c r="A47" s="57"/>
      <c r="B47" s="57"/>
      <c r="C47" s="57"/>
      <c r="D47" s="57"/>
      <c r="E47" s="174"/>
      <c r="F47" s="63"/>
      <c r="G47" s="63"/>
      <c r="H47" s="584"/>
      <c r="I47" s="585"/>
      <c r="J47" s="585"/>
      <c r="K47" s="585"/>
      <c r="L47" s="585"/>
      <c r="M47" s="586"/>
      <c r="N47" s="63"/>
      <c r="O47" s="63"/>
      <c r="Q47" s="41"/>
      <c r="R47" s="65"/>
      <c r="S47" s="67"/>
      <c r="T47" s="590" t="s">
        <v>330</v>
      </c>
      <c r="U47" s="590"/>
      <c r="V47" s="590"/>
      <c r="W47" s="590"/>
      <c r="X47" s="590"/>
      <c r="Y47" s="60"/>
    </row>
    <row r="48" spans="1:25" ht="15" customHeight="1">
      <c r="A48" s="57"/>
      <c r="B48" s="57"/>
      <c r="C48" s="57"/>
      <c r="D48" s="57"/>
      <c r="E48" s="172"/>
      <c r="F48" s="59"/>
      <c r="G48" s="59"/>
      <c r="J48" s="57"/>
      <c r="K48" s="57"/>
      <c r="L48" s="57"/>
      <c r="M48" s="57"/>
      <c r="N48" s="59"/>
      <c r="O48" s="59"/>
      <c r="R48" s="57"/>
      <c r="S48" s="57"/>
      <c r="T48" s="590"/>
      <c r="U48" s="590"/>
      <c r="V48" s="590"/>
      <c r="W48" s="590"/>
      <c r="X48" s="590"/>
      <c r="Y48" s="60"/>
    </row>
    <row r="49" spans="1:25" ht="15" customHeight="1">
      <c r="A49" s="57"/>
      <c r="B49" s="57"/>
      <c r="C49" s="57"/>
      <c r="D49" s="57"/>
      <c r="E49" s="172"/>
      <c r="F49" s="59"/>
      <c r="G49" s="59"/>
      <c r="N49" s="59"/>
      <c r="O49" s="59"/>
      <c r="T49" s="64"/>
      <c r="U49" s="64"/>
      <c r="V49" s="64"/>
      <c r="W49" s="64"/>
      <c r="X49" s="64"/>
      <c r="Y49" s="64"/>
    </row>
    <row r="50" spans="1:25" ht="15" customHeight="1">
      <c r="A50" s="57"/>
      <c r="B50" s="57"/>
      <c r="C50" s="57"/>
      <c r="D50" s="57"/>
      <c r="E50" s="61"/>
      <c r="F50" s="169"/>
      <c r="G50" s="169"/>
      <c r="H50" s="581" t="s">
        <v>332</v>
      </c>
      <c r="I50" s="582"/>
      <c r="J50" s="582"/>
      <c r="K50" s="582"/>
      <c r="L50" s="582"/>
      <c r="M50" s="583"/>
      <c r="N50" s="169"/>
      <c r="O50" s="169"/>
      <c r="P50" s="169"/>
      <c r="Q50" s="58"/>
      <c r="R50" s="65"/>
      <c r="S50" s="67"/>
      <c r="T50" s="590" t="s">
        <v>326</v>
      </c>
      <c r="U50" s="590"/>
      <c r="V50" s="590"/>
      <c r="W50" s="590"/>
      <c r="X50" s="590"/>
      <c r="Y50" s="60"/>
    </row>
    <row r="51" spans="1:25" ht="15" customHeight="1">
      <c r="A51" s="57"/>
      <c r="B51" s="57"/>
      <c r="C51" s="57"/>
      <c r="D51" s="57"/>
      <c r="E51" s="174"/>
      <c r="F51" s="63"/>
      <c r="G51" s="63"/>
      <c r="H51" s="584"/>
      <c r="I51" s="585"/>
      <c r="J51" s="585"/>
      <c r="K51" s="585"/>
      <c r="L51" s="585"/>
      <c r="M51" s="586"/>
      <c r="N51" s="63"/>
      <c r="O51" s="63"/>
      <c r="R51" s="57"/>
      <c r="S51" s="57"/>
      <c r="T51" s="590"/>
      <c r="U51" s="590"/>
      <c r="V51" s="590"/>
      <c r="W51" s="590"/>
      <c r="X51" s="590"/>
      <c r="Y51" s="60"/>
    </row>
    <row r="52" spans="1:25" ht="15" customHeight="1">
      <c r="A52" s="57"/>
      <c r="B52" s="57"/>
      <c r="C52" s="57"/>
      <c r="D52" s="57"/>
      <c r="E52" s="172"/>
      <c r="F52" s="59"/>
      <c r="G52" s="59"/>
      <c r="N52" s="59"/>
      <c r="O52" s="59"/>
      <c r="T52" s="64"/>
      <c r="U52" s="64"/>
      <c r="V52" s="64"/>
      <c r="W52" s="64"/>
      <c r="X52" s="64"/>
      <c r="Y52" s="64"/>
    </row>
    <row r="53" spans="1:25" ht="15" customHeight="1">
      <c r="A53" s="57"/>
      <c r="B53" s="57"/>
      <c r="C53" s="57"/>
      <c r="D53" s="57"/>
      <c r="E53" s="172"/>
      <c r="F53" s="59"/>
      <c r="G53" s="59"/>
      <c r="N53" s="59"/>
      <c r="O53" s="59"/>
      <c r="T53" s="64"/>
      <c r="U53" s="64"/>
      <c r="V53" s="64"/>
      <c r="W53" s="64"/>
      <c r="X53" s="64"/>
      <c r="Y53" s="64"/>
    </row>
    <row r="54" spans="1:25" ht="15" customHeight="1">
      <c r="A54" s="57"/>
      <c r="B54" s="57"/>
      <c r="C54" s="57"/>
      <c r="D54" s="57"/>
      <c r="E54" s="61"/>
      <c r="F54" s="169"/>
      <c r="G54" s="169"/>
      <c r="H54" s="581" t="s">
        <v>333</v>
      </c>
      <c r="I54" s="582"/>
      <c r="J54" s="582"/>
      <c r="K54" s="582"/>
      <c r="L54" s="582"/>
      <c r="M54" s="583"/>
      <c r="N54" s="169"/>
      <c r="O54" s="169"/>
      <c r="P54" s="169"/>
      <c r="Q54" s="58"/>
      <c r="R54" s="65"/>
      <c r="S54" s="67"/>
      <c r="T54" s="590" t="s">
        <v>326</v>
      </c>
      <c r="U54" s="590"/>
      <c r="V54" s="590"/>
      <c r="W54" s="590"/>
      <c r="X54" s="590"/>
      <c r="Y54" s="60"/>
    </row>
    <row r="55" spans="1:25" ht="15" customHeight="1">
      <c r="A55" s="57"/>
      <c r="B55" s="57"/>
      <c r="C55" s="57"/>
      <c r="D55" s="57"/>
      <c r="E55" s="57"/>
      <c r="H55" s="584"/>
      <c r="I55" s="585"/>
      <c r="J55" s="585"/>
      <c r="K55" s="585"/>
      <c r="L55" s="585"/>
      <c r="M55" s="586"/>
      <c r="R55" s="57"/>
      <c r="S55" s="57"/>
      <c r="T55" s="590"/>
      <c r="U55" s="590"/>
      <c r="V55" s="590"/>
      <c r="W55" s="590"/>
      <c r="X55" s="590"/>
      <c r="Y55" s="60"/>
    </row>
    <row r="56" spans="1:25">
      <c r="A56" s="57"/>
      <c r="B56" s="57"/>
      <c r="C56" s="57"/>
      <c r="D56" s="57"/>
      <c r="E56" s="57"/>
      <c r="F56" s="57"/>
      <c r="G56" s="57"/>
      <c r="H56" s="57"/>
      <c r="I56" s="57"/>
      <c r="J56" s="57"/>
      <c r="K56" s="57"/>
      <c r="L56" s="57"/>
      <c r="M56" s="57"/>
      <c r="N56" s="57"/>
      <c r="O56" s="57"/>
      <c r="R56" s="57"/>
      <c r="S56" s="57"/>
      <c r="T56" s="68"/>
      <c r="U56" s="68"/>
      <c r="V56" s="68"/>
      <c r="W56" s="68"/>
      <c r="X56" s="68"/>
      <c r="Y56" s="68"/>
    </row>
    <row r="57" spans="1:25">
      <c r="A57" s="57"/>
      <c r="B57" s="57"/>
      <c r="C57" s="57"/>
      <c r="D57" s="57"/>
      <c r="E57" s="57"/>
      <c r="F57" s="57"/>
      <c r="G57" s="57"/>
      <c r="H57" s="57"/>
      <c r="I57" s="57"/>
      <c r="J57" s="57"/>
      <c r="K57" s="57"/>
      <c r="L57" s="57"/>
      <c r="M57" s="57"/>
      <c r="N57" s="57"/>
      <c r="O57" s="57"/>
    </row>
    <row r="58" spans="1:25">
      <c r="A58" s="57"/>
      <c r="B58" s="57"/>
      <c r="C58" s="57"/>
      <c r="D58" s="57"/>
      <c r="E58" s="57"/>
      <c r="F58" s="57"/>
      <c r="G58" s="57"/>
      <c r="H58" s="57"/>
      <c r="I58" s="57"/>
      <c r="J58" s="57"/>
      <c r="K58" s="57"/>
      <c r="L58" s="57"/>
      <c r="M58" s="57"/>
      <c r="N58" s="57"/>
      <c r="O58" s="57"/>
    </row>
    <row r="59" spans="1:25">
      <c r="A59" s="57"/>
      <c r="B59" s="57"/>
      <c r="C59" s="57"/>
      <c r="D59" s="57"/>
      <c r="E59" s="57"/>
      <c r="F59" s="57"/>
      <c r="G59" s="57"/>
      <c r="H59" s="57"/>
      <c r="I59" s="57"/>
      <c r="J59" s="57"/>
      <c r="K59" s="57"/>
      <c r="L59" s="57"/>
      <c r="M59" s="57"/>
      <c r="N59" s="57"/>
      <c r="O59" s="57"/>
      <c r="P59" s="57"/>
      <c r="Q59" s="57"/>
      <c r="R59" s="57"/>
      <c r="S59" s="57"/>
      <c r="T59" s="68"/>
      <c r="U59" s="68"/>
      <c r="V59" s="68"/>
      <c r="W59" s="68"/>
      <c r="X59" s="68"/>
      <c r="Y59" s="68"/>
    </row>
    <row r="60" spans="1:25">
      <c r="A60" s="57"/>
      <c r="B60" s="57"/>
      <c r="C60" s="57"/>
      <c r="D60" s="57"/>
      <c r="E60" s="57"/>
      <c r="F60" s="57"/>
      <c r="G60" s="57"/>
      <c r="H60" s="57"/>
      <c r="I60" s="57"/>
      <c r="J60" s="57"/>
      <c r="K60" s="57"/>
      <c r="L60" s="57"/>
      <c r="M60" s="57"/>
      <c r="N60" s="57"/>
      <c r="O60" s="57"/>
    </row>
    <row r="61" spans="1:25">
      <c r="A61" s="57"/>
      <c r="B61" s="57"/>
      <c r="C61" s="57"/>
      <c r="D61" s="57"/>
      <c r="E61" s="57"/>
      <c r="F61" s="57"/>
      <c r="G61" s="57"/>
      <c r="H61" s="57"/>
      <c r="I61" s="57"/>
      <c r="J61" s="57"/>
      <c r="K61" s="57"/>
      <c r="L61" s="57"/>
      <c r="M61" s="57"/>
      <c r="N61" s="57"/>
      <c r="O61" s="57"/>
    </row>
  </sheetData>
  <sheetProtection selectLockedCells="1"/>
  <mergeCells count="33">
    <mergeCell ref="H21:M22"/>
    <mergeCell ref="T14:X15"/>
    <mergeCell ref="H6:M7"/>
    <mergeCell ref="B1:G2"/>
    <mergeCell ref="H14:M15"/>
    <mergeCell ref="B7:C21"/>
    <mergeCell ref="T3:X4"/>
    <mergeCell ref="T5:X6"/>
    <mergeCell ref="T7:X8"/>
    <mergeCell ref="T9:X10"/>
    <mergeCell ref="T45:X46"/>
    <mergeCell ref="T12:X13"/>
    <mergeCell ref="T16:X17"/>
    <mergeCell ref="T23:X24"/>
    <mergeCell ref="T26:X27"/>
    <mergeCell ref="T19:X20"/>
    <mergeCell ref="T21:X22"/>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&amp;C&amp;"Century,標準"&amp;12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topLeftCell="A40" zoomScaleNormal="100" workbookViewId="0">
      <selection activeCell="C43" sqref="C43:D4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01" t="s">
        <v>291</v>
      </c>
      <c r="B1" s="601"/>
    </row>
    <row r="2" spans="1:4" ht="15.95" customHeight="1">
      <c r="A2" s="602" t="s">
        <v>0</v>
      </c>
      <c r="B2" s="602"/>
      <c r="C2" s="42"/>
      <c r="D2" s="42"/>
    </row>
    <row r="3" spans="1:4" ht="15.6" customHeight="1">
      <c r="A3" s="598" t="s">
        <v>1</v>
      </c>
      <c r="B3" s="598"/>
      <c r="C3" s="134">
        <v>4</v>
      </c>
      <c r="D3" s="599" t="s">
        <v>418</v>
      </c>
    </row>
    <row r="4" spans="1:4" ht="15.6" customHeight="1">
      <c r="A4" s="598" t="s">
        <v>2</v>
      </c>
      <c r="B4" s="598"/>
      <c r="C4" s="134"/>
      <c r="D4" s="599"/>
    </row>
    <row r="5" spans="1:4" ht="15.6" customHeight="1">
      <c r="A5" s="134">
        <v>1</v>
      </c>
      <c r="B5" s="136" t="s">
        <v>3</v>
      </c>
      <c r="C5" s="134">
        <v>5</v>
      </c>
      <c r="D5" s="599" t="s">
        <v>419</v>
      </c>
    </row>
    <row r="6" spans="1:4" ht="15.6" customHeight="1">
      <c r="A6" s="134">
        <v>2</v>
      </c>
      <c r="B6" s="136" t="s">
        <v>4</v>
      </c>
      <c r="C6" s="134"/>
      <c r="D6" s="599"/>
    </row>
    <row r="7" spans="1:4" ht="15.6" customHeight="1">
      <c r="A7" s="134">
        <v>3</v>
      </c>
      <c r="B7" s="136" t="s">
        <v>5</v>
      </c>
      <c r="C7" s="134">
        <v>6</v>
      </c>
      <c r="D7" s="599" t="s">
        <v>420</v>
      </c>
    </row>
    <row r="8" spans="1:4" ht="15.6" customHeight="1">
      <c r="A8" s="134">
        <v>4</v>
      </c>
      <c r="B8" s="136" t="s">
        <v>6</v>
      </c>
      <c r="C8" s="134"/>
      <c r="D8" s="599"/>
    </row>
    <row r="9" spans="1:4" ht="15.6" customHeight="1">
      <c r="A9" s="134">
        <v>5</v>
      </c>
      <c r="B9" s="603" t="s">
        <v>7</v>
      </c>
      <c r="C9" s="135"/>
      <c r="D9" s="599"/>
    </row>
    <row r="10" spans="1:4" ht="15.6" customHeight="1">
      <c r="A10" s="134"/>
      <c r="B10" s="603"/>
    </row>
    <row r="11" spans="1:4" ht="15.6" customHeight="1">
      <c r="A11" s="134">
        <v>6</v>
      </c>
      <c r="B11" s="131" t="s">
        <v>8</v>
      </c>
      <c r="C11" s="598" t="s">
        <v>50</v>
      </c>
      <c r="D11" s="598"/>
    </row>
    <row r="12" spans="1:4" ht="15.6" customHeight="1">
      <c r="A12" s="134">
        <v>7</v>
      </c>
      <c r="B12" s="131" t="s">
        <v>9</v>
      </c>
      <c r="C12" s="134">
        <v>1</v>
      </c>
      <c r="D12" s="131" t="s">
        <v>45</v>
      </c>
    </row>
    <row r="13" spans="1:4" ht="15.6" customHeight="1">
      <c r="A13" s="134">
        <v>8</v>
      </c>
      <c r="B13" s="131" t="s">
        <v>10</v>
      </c>
      <c r="C13" s="134">
        <v>2</v>
      </c>
      <c r="D13" s="135" t="s">
        <v>485</v>
      </c>
    </row>
    <row r="14" spans="1:4" ht="15.6" customHeight="1">
      <c r="A14" s="134">
        <v>9</v>
      </c>
      <c r="B14" s="349" t="s">
        <v>484</v>
      </c>
      <c r="C14" s="134">
        <v>3</v>
      </c>
      <c r="D14" s="135" t="s">
        <v>486</v>
      </c>
    </row>
    <row r="15" spans="1:4" ht="15.6" customHeight="1">
      <c r="A15" s="134">
        <v>10</v>
      </c>
      <c r="B15" s="131" t="s">
        <v>421</v>
      </c>
      <c r="C15" s="134">
        <v>4</v>
      </c>
      <c r="D15" s="358" t="s">
        <v>46</v>
      </c>
    </row>
    <row r="16" spans="1:4" ht="15.6" customHeight="1">
      <c r="A16" s="134">
        <v>11</v>
      </c>
      <c r="B16" s="131" t="s">
        <v>422</v>
      </c>
      <c r="C16" s="134">
        <v>5</v>
      </c>
      <c r="D16" s="599" t="s">
        <v>47</v>
      </c>
    </row>
    <row r="17" spans="1:4" ht="15.6" customHeight="1">
      <c r="A17" s="134"/>
      <c r="B17" s="135"/>
      <c r="C17" s="134"/>
      <c r="D17" s="599"/>
    </row>
    <row r="18" spans="1:4" ht="15.6" customHeight="1">
      <c r="A18" s="598" t="s">
        <v>34</v>
      </c>
      <c r="B18" s="598"/>
      <c r="C18" s="134">
        <v>6</v>
      </c>
      <c r="D18" s="137" t="s">
        <v>48</v>
      </c>
    </row>
    <row r="19" spans="1:4" ht="15.6" customHeight="1">
      <c r="A19" s="134">
        <v>1</v>
      </c>
      <c r="B19" s="131" t="s">
        <v>35</v>
      </c>
      <c r="C19" s="134">
        <v>7</v>
      </c>
      <c r="D19" s="131" t="s">
        <v>49</v>
      </c>
    </row>
    <row r="20" spans="1:4" ht="15.6" customHeight="1">
      <c r="A20" s="134">
        <v>2</v>
      </c>
      <c r="B20" s="131" t="s">
        <v>36</v>
      </c>
    </row>
    <row r="21" spans="1:4" ht="15.6" customHeight="1">
      <c r="A21" s="134">
        <v>3</v>
      </c>
      <c r="B21" s="131" t="s">
        <v>37</v>
      </c>
      <c r="C21" s="598" t="s">
        <v>51</v>
      </c>
      <c r="D21" s="598"/>
    </row>
    <row r="22" spans="1:4" ht="15.6" customHeight="1">
      <c r="A22" s="134">
        <v>4</v>
      </c>
      <c r="B22" s="131" t="s">
        <v>38</v>
      </c>
      <c r="C22" s="598" t="s">
        <v>52</v>
      </c>
      <c r="D22" s="598"/>
    </row>
    <row r="23" spans="1:4" ht="15.6" customHeight="1">
      <c r="A23" s="134">
        <v>5</v>
      </c>
      <c r="B23" s="131" t="s">
        <v>39</v>
      </c>
      <c r="C23" s="134">
        <v>1</v>
      </c>
      <c r="D23" s="131" t="s">
        <v>53</v>
      </c>
    </row>
    <row r="24" spans="1:4" ht="15.6" customHeight="1">
      <c r="A24" s="134">
        <v>6</v>
      </c>
      <c r="B24" s="131" t="s">
        <v>40</v>
      </c>
      <c r="C24" s="134">
        <v>2</v>
      </c>
      <c r="D24" s="131" t="s">
        <v>55</v>
      </c>
    </row>
    <row r="25" spans="1:4" ht="15.6" customHeight="1">
      <c r="A25" s="135"/>
      <c r="B25" s="135"/>
      <c r="C25" s="134">
        <v>3</v>
      </c>
      <c r="D25" s="131" t="s">
        <v>56</v>
      </c>
    </row>
    <row r="26" spans="1:4" ht="15.6" customHeight="1">
      <c r="A26" s="598" t="s">
        <v>11</v>
      </c>
      <c r="B26" s="598"/>
      <c r="C26" s="134">
        <v>4</v>
      </c>
      <c r="D26" s="129" t="s">
        <v>487</v>
      </c>
    </row>
    <row r="27" spans="1:4" ht="15.6" customHeight="1">
      <c r="A27" s="134">
        <v>1</v>
      </c>
      <c r="B27" s="131" t="s">
        <v>12</v>
      </c>
      <c r="C27" s="134">
        <v>5</v>
      </c>
      <c r="D27" s="131" t="s">
        <v>57</v>
      </c>
    </row>
    <row r="28" spans="1:4" ht="15.6" customHeight="1">
      <c r="A28" s="134">
        <v>2</v>
      </c>
      <c r="B28" s="131" t="s">
        <v>13</v>
      </c>
      <c r="C28" s="134">
        <v>6</v>
      </c>
      <c r="D28" s="131" t="s">
        <v>54</v>
      </c>
    </row>
    <row r="29" spans="1:4" ht="15.6" customHeight="1">
      <c r="A29" s="134">
        <v>3</v>
      </c>
      <c r="B29" s="131" t="s">
        <v>14</v>
      </c>
      <c r="C29" s="134">
        <v>7</v>
      </c>
      <c r="D29" s="358" t="s">
        <v>58</v>
      </c>
    </row>
    <row r="30" spans="1:4" ht="15.6" customHeight="1">
      <c r="A30" s="134">
        <v>4</v>
      </c>
      <c r="B30" s="131" t="s">
        <v>15</v>
      </c>
      <c r="C30" s="134">
        <v>8</v>
      </c>
      <c r="D30" s="131" t="s">
        <v>59</v>
      </c>
    </row>
    <row r="31" spans="1:4" ht="15.6" customHeight="1">
      <c r="A31" s="134">
        <v>5</v>
      </c>
      <c r="B31" s="131" t="s">
        <v>16</v>
      </c>
      <c r="C31" s="134">
        <v>9</v>
      </c>
      <c r="D31" s="599" t="s">
        <v>60</v>
      </c>
    </row>
    <row r="32" spans="1:4" ht="15.6" customHeight="1">
      <c r="A32" s="134">
        <v>6</v>
      </c>
      <c r="B32" s="131" t="s">
        <v>17</v>
      </c>
      <c r="C32" s="135"/>
      <c r="D32" s="599"/>
    </row>
    <row r="33" spans="1:4" ht="15.6" customHeight="1">
      <c r="A33" s="134">
        <v>7</v>
      </c>
      <c r="B33" s="131" t="s">
        <v>18</v>
      </c>
      <c r="C33" s="134">
        <v>10</v>
      </c>
      <c r="D33" s="131" t="s">
        <v>61</v>
      </c>
    </row>
    <row r="34" spans="1:4" ht="15.6" customHeight="1">
      <c r="A34" s="135"/>
      <c r="B34" s="135"/>
      <c r="C34" s="134">
        <v>11</v>
      </c>
      <c r="D34" s="131" t="s">
        <v>21</v>
      </c>
    </row>
    <row r="35" spans="1:4" ht="15.6" customHeight="1">
      <c r="A35" s="598" t="s">
        <v>19</v>
      </c>
      <c r="B35" s="598"/>
      <c r="C35" s="134">
        <v>12</v>
      </c>
      <c r="D35" s="131" t="s">
        <v>25</v>
      </c>
    </row>
    <row r="36" spans="1:4" ht="15.6" customHeight="1">
      <c r="A36" s="134">
        <v>1</v>
      </c>
      <c r="B36" s="131" t="s">
        <v>20</v>
      </c>
      <c r="C36" s="598"/>
      <c r="D36" s="598"/>
    </row>
    <row r="37" spans="1:4" ht="15.6" customHeight="1">
      <c r="A37" s="134">
        <v>2</v>
      </c>
      <c r="B37" s="137" t="s">
        <v>22</v>
      </c>
      <c r="C37" s="598" t="s">
        <v>423</v>
      </c>
      <c r="D37" s="598"/>
    </row>
    <row r="38" spans="1:4" ht="15.6" customHeight="1">
      <c r="A38" s="134">
        <v>3</v>
      </c>
      <c r="B38" s="131" t="s">
        <v>23</v>
      </c>
      <c r="C38" s="134">
        <v>1</v>
      </c>
      <c r="D38" s="600" t="s">
        <v>424</v>
      </c>
    </row>
    <row r="39" spans="1:4" ht="15.6" customHeight="1">
      <c r="A39" s="134">
        <v>4</v>
      </c>
      <c r="B39" s="137" t="s">
        <v>26</v>
      </c>
      <c r="C39" s="134"/>
      <c r="D39" s="600"/>
    </row>
    <row r="40" spans="1:4" ht="15.6" customHeight="1">
      <c r="A40" s="134">
        <v>5</v>
      </c>
      <c r="B40" s="131" t="s">
        <v>24</v>
      </c>
      <c r="C40" s="134">
        <v>2</v>
      </c>
      <c r="D40" s="135" t="s">
        <v>425</v>
      </c>
    </row>
    <row r="41" spans="1:4" ht="15.6" customHeight="1">
      <c r="C41" s="134">
        <v>3</v>
      </c>
      <c r="D41" s="135" t="s">
        <v>426</v>
      </c>
    </row>
    <row r="42" spans="1:4" ht="15.6" customHeight="1">
      <c r="A42" s="598" t="s">
        <v>27</v>
      </c>
      <c r="B42" s="598"/>
      <c r="C42" s="135"/>
      <c r="D42" s="135"/>
    </row>
    <row r="43" spans="1:4" ht="15.6" customHeight="1">
      <c r="A43" s="598" t="s">
        <v>28</v>
      </c>
      <c r="B43" s="598"/>
      <c r="C43" s="598" t="s">
        <v>451</v>
      </c>
      <c r="D43" s="598"/>
    </row>
    <row r="44" spans="1:4" ht="15.6" customHeight="1">
      <c r="A44" s="134">
        <v>1</v>
      </c>
      <c r="B44" s="131" t="s">
        <v>29</v>
      </c>
      <c r="C44" s="134">
        <v>1</v>
      </c>
      <c r="D44" s="131" t="s">
        <v>62</v>
      </c>
    </row>
    <row r="45" spans="1:4" ht="15.6" customHeight="1">
      <c r="A45" s="134">
        <v>2</v>
      </c>
      <c r="B45" s="137" t="s">
        <v>30</v>
      </c>
      <c r="C45" s="134">
        <v>2</v>
      </c>
      <c r="D45" s="131" t="s">
        <v>63</v>
      </c>
    </row>
    <row r="46" spans="1:4" ht="15.6" customHeight="1">
      <c r="A46" s="134">
        <v>3</v>
      </c>
      <c r="B46" s="131" t="s">
        <v>31</v>
      </c>
      <c r="C46" s="134">
        <v>3</v>
      </c>
      <c r="D46" s="131" t="s">
        <v>64</v>
      </c>
    </row>
    <row r="47" spans="1:4" ht="15.6" customHeight="1">
      <c r="A47" s="134">
        <v>4</v>
      </c>
      <c r="B47" s="131" t="s">
        <v>32</v>
      </c>
      <c r="C47" s="134">
        <v>4</v>
      </c>
      <c r="D47" s="131" t="s">
        <v>65</v>
      </c>
    </row>
    <row r="48" spans="1:4" ht="15.6" customHeight="1">
      <c r="A48" s="134">
        <v>5</v>
      </c>
      <c r="B48" s="131" t="s">
        <v>33</v>
      </c>
      <c r="C48" s="134">
        <v>5</v>
      </c>
      <c r="D48" s="131" t="s">
        <v>66</v>
      </c>
    </row>
    <row r="49" spans="1:4" ht="15.6" customHeight="1">
      <c r="C49" s="134">
        <v>6</v>
      </c>
      <c r="D49" s="131" t="s">
        <v>67</v>
      </c>
    </row>
    <row r="50" spans="1:4" ht="15.6" customHeight="1">
      <c r="A50" s="598" t="s">
        <v>42</v>
      </c>
      <c r="B50" s="598"/>
      <c r="C50" s="134">
        <v>7</v>
      </c>
      <c r="D50" s="131" t="s">
        <v>68</v>
      </c>
    </row>
    <row r="51" spans="1:4" ht="15.6" customHeight="1">
      <c r="A51" s="134">
        <v>1</v>
      </c>
      <c r="B51" s="131" t="s">
        <v>41</v>
      </c>
      <c r="C51" s="134">
        <v>8</v>
      </c>
      <c r="D51" s="131" t="s">
        <v>69</v>
      </c>
    </row>
    <row r="52" spans="1:4" ht="15.6" customHeight="1">
      <c r="A52" s="134">
        <v>2</v>
      </c>
      <c r="B52" s="131" t="s">
        <v>44</v>
      </c>
      <c r="C52" s="134">
        <v>9</v>
      </c>
      <c r="D52" s="135" t="s">
        <v>70</v>
      </c>
    </row>
    <row r="53" spans="1:4" ht="15.6" customHeight="1">
      <c r="A53" s="134">
        <v>3</v>
      </c>
      <c r="B53" s="131" t="s">
        <v>43</v>
      </c>
      <c r="C53" s="128"/>
      <c r="D53" s="349"/>
    </row>
    <row r="54" spans="1:4" ht="15.6" customHeight="1"/>
    <row r="55" spans="1:4" ht="15.6" customHeight="1"/>
    <row r="56" spans="1:4" ht="15" customHeight="1">
      <c r="A56" s="134"/>
      <c r="B56" s="131"/>
      <c r="C56" s="127"/>
      <c r="D56" s="127"/>
    </row>
    <row r="57" spans="1:4" ht="15" customHeight="1">
      <c r="A57" s="134"/>
      <c r="B57" s="131"/>
      <c r="C57" s="127"/>
      <c r="D57" s="127"/>
    </row>
    <row r="58" spans="1:4" ht="15" customHeight="1">
      <c r="A58" s="130"/>
      <c r="B58" s="132"/>
      <c r="C58" s="127"/>
      <c r="D58" s="127"/>
    </row>
    <row r="59" spans="1:4">
      <c r="C59" s="127"/>
      <c r="D59" s="127"/>
    </row>
    <row r="60" spans="1:4">
      <c r="C60" s="127"/>
      <c r="D60" s="127"/>
    </row>
    <row r="61" spans="1:4">
      <c r="A61" s="130"/>
      <c r="B61" s="137"/>
      <c r="C61" s="127"/>
      <c r="D61" s="127"/>
    </row>
    <row r="62" spans="1:4">
      <c r="A62" s="130"/>
      <c r="B62" s="131"/>
      <c r="C62" s="127"/>
      <c r="D62" s="127"/>
    </row>
    <row r="63" spans="1:4">
      <c r="A63" s="130"/>
      <c r="B63" s="131"/>
      <c r="C63" s="127"/>
      <c r="D63" s="127"/>
    </row>
    <row r="64" spans="1:4">
      <c r="A64" s="127"/>
      <c r="B64" s="127"/>
      <c r="C64" s="127"/>
      <c r="D64" s="127"/>
    </row>
    <row r="65" spans="1:4">
      <c r="A65" s="127"/>
      <c r="B65" s="127"/>
      <c r="C65" s="127"/>
      <c r="D65" s="127"/>
    </row>
    <row r="66" spans="1:4">
      <c r="A66" s="127"/>
      <c r="B66" s="127"/>
      <c r="C66" s="127"/>
      <c r="D66" s="127"/>
    </row>
    <row r="67" spans="1:4">
      <c r="A67" s="127"/>
      <c r="B67" s="127"/>
      <c r="C67" s="127"/>
      <c r="D67" s="127"/>
    </row>
    <row r="68" spans="1:4">
      <c r="A68" s="127"/>
      <c r="B68" s="127"/>
      <c r="C68" s="127"/>
      <c r="D68" s="127"/>
    </row>
    <row r="69" spans="1:4">
      <c r="A69" s="127"/>
      <c r="B69" s="127"/>
      <c r="C69" s="127"/>
      <c r="D69" s="127"/>
    </row>
    <row r="70" spans="1:4">
      <c r="A70" s="127"/>
      <c r="B70" s="127"/>
      <c r="C70" s="127"/>
      <c r="D70" s="127"/>
    </row>
    <row r="71" spans="1:4">
      <c r="A71" s="127"/>
      <c r="B71" s="127"/>
      <c r="C71" s="127"/>
      <c r="D71" s="127"/>
    </row>
    <row r="72" spans="1:4">
      <c r="A72" s="127"/>
      <c r="B72" s="127"/>
      <c r="C72" s="127"/>
      <c r="D72" s="127"/>
    </row>
    <row r="73" spans="1:4">
      <c r="A73" s="127"/>
      <c r="B73" s="127"/>
      <c r="C73" s="127"/>
      <c r="D73" s="127"/>
    </row>
    <row r="74" spans="1:4">
      <c r="A74" s="127"/>
      <c r="B74" s="127"/>
      <c r="C74" s="127"/>
      <c r="D74" s="127"/>
    </row>
    <row r="75" spans="1:4">
      <c r="A75" s="127"/>
      <c r="B75" s="127"/>
      <c r="C75" s="127"/>
      <c r="D75" s="127"/>
    </row>
    <row r="76" spans="1:4">
      <c r="A76" s="127"/>
      <c r="B76" s="127"/>
      <c r="C76" s="127"/>
      <c r="D76" s="127"/>
    </row>
    <row r="77" spans="1:4">
      <c r="A77" s="127"/>
      <c r="B77" s="127"/>
      <c r="C77" s="127"/>
      <c r="D77" s="127"/>
    </row>
    <row r="78" spans="1:4">
      <c r="A78" s="127"/>
      <c r="B78" s="127"/>
      <c r="C78" s="127"/>
      <c r="D78" s="127"/>
    </row>
    <row r="79" spans="1:4">
      <c r="A79" s="127"/>
      <c r="B79" s="127"/>
      <c r="C79" s="127"/>
      <c r="D79" s="127"/>
    </row>
    <row r="80" spans="1:4">
      <c r="A80" s="127"/>
      <c r="B80" s="127"/>
      <c r="C80" s="127"/>
      <c r="D80" s="127"/>
    </row>
    <row r="81" spans="1:4">
      <c r="A81" s="127"/>
      <c r="B81" s="127"/>
      <c r="C81" s="127"/>
      <c r="D81" s="127"/>
    </row>
    <row r="82" spans="1:4">
      <c r="A82" s="127"/>
      <c r="B82" s="127"/>
      <c r="C82" s="127"/>
      <c r="D82" s="127"/>
    </row>
    <row r="83" spans="1:4">
      <c r="A83" s="127"/>
      <c r="B83" s="127"/>
      <c r="C83" s="127"/>
      <c r="D83" s="127"/>
    </row>
    <row r="84" spans="1:4">
      <c r="A84" s="127"/>
      <c r="B84" s="127"/>
      <c r="C84" s="127"/>
      <c r="D84" s="127"/>
    </row>
    <row r="85" spans="1:4">
      <c r="A85" s="127"/>
      <c r="B85" s="127"/>
      <c r="C85" s="127"/>
      <c r="D85" s="127"/>
    </row>
    <row r="86" spans="1:4">
      <c r="A86" s="127"/>
      <c r="B86" s="127"/>
      <c r="C86" s="127"/>
      <c r="D86" s="127"/>
    </row>
    <row r="87" spans="1:4">
      <c r="A87" s="127"/>
      <c r="B87" s="127"/>
      <c r="C87" s="127"/>
      <c r="D87" s="127"/>
    </row>
    <row r="88" spans="1:4">
      <c r="A88" s="127"/>
      <c r="B88" s="127"/>
      <c r="C88" s="127"/>
      <c r="D88" s="127"/>
    </row>
    <row r="89" spans="1:4">
      <c r="A89" s="127"/>
      <c r="B89" s="127"/>
      <c r="C89" s="127"/>
      <c r="D89" s="127"/>
    </row>
    <row r="90" spans="1:4">
      <c r="A90" s="127"/>
      <c r="B90" s="127"/>
      <c r="C90" s="127"/>
      <c r="D90" s="127"/>
    </row>
    <row r="91" spans="1:4">
      <c r="A91" s="127"/>
      <c r="B91" s="127"/>
      <c r="C91" s="127"/>
      <c r="D91" s="127"/>
    </row>
    <row r="92" spans="1:4">
      <c r="A92" s="127"/>
      <c r="B92" s="127"/>
      <c r="C92" s="127"/>
      <c r="D92" s="127"/>
    </row>
    <row r="93" spans="1:4">
      <c r="A93" s="127"/>
      <c r="B93" s="127"/>
      <c r="C93" s="134"/>
      <c r="D93" s="131"/>
    </row>
    <row r="94" spans="1:4">
      <c r="A94" s="127"/>
      <c r="B94" s="127"/>
      <c r="C94" s="127"/>
      <c r="D94" s="127"/>
    </row>
    <row r="95" spans="1:4">
      <c r="A95" s="127"/>
      <c r="B95" s="127"/>
      <c r="C95" s="127"/>
      <c r="D95" s="127"/>
    </row>
    <row r="96" spans="1:4">
      <c r="A96" s="127"/>
      <c r="B96" s="127"/>
      <c r="C96" s="127"/>
      <c r="D96" s="127"/>
    </row>
    <row r="97" spans="1:4">
      <c r="A97" s="127"/>
      <c r="B97" s="127"/>
      <c r="C97" s="127"/>
      <c r="D97" s="127"/>
    </row>
    <row r="98" spans="1:4">
      <c r="A98" s="127"/>
      <c r="B98" s="127"/>
      <c r="C98" s="127"/>
      <c r="D98" s="127"/>
    </row>
    <row r="99" spans="1:4">
      <c r="C99" s="127"/>
      <c r="D99" s="127"/>
    </row>
    <row r="100" spans="1:4">
      <c r="C100" s="127"/>
      <c r="D100" s="127"/>
    </row>
    <row r="176" spans="3:4">
      <c r="C176" s="69"/>
      <c r="D176" s="70"/>
    </row>
  </sheetData>
  <sheetProtection selectLockedCells="1"/>
  <mergeCells count="23">
    <mergeCell ref="A35:B35"/>
    <mergeCell ref="C37:D37"/>
    <mergeCell ref="A1:B1"/>
    <mergeCell ref="A2:B2"/>
    <mergeCell ref="A3:B3"/>
    <mergeCell ref="A4:B4"/>
    <mergeCell ref="B9:B10"/>
    <mergeCell ref="A42:B42"/>
    <mergeCell ref="A43:B43"/>
    <mergeCell ref="A50:B50"/>
    <mergeCell ref="D3:D4"/>
    <mergeCell ref="D7:D9"/>
    <mergeCell ref="C11:D11"/>
    <mergeCell ref="D16:D17"/>
    <mergeCell ref="C21:D21"/>
    <mergeCell ref="C22:D22"/>
    <mergeCell ref="D31:D32"/>
    <mergeCell ref="A26:B26"/>
    <mergeCell ref="C36:D36"/>
    <mergeCell ref="D38:D39"/>
    <mergeCell ref="D5:D6"/>
    <mergeCell ref="A18:B18"/>
    <mergeCell ref="C43:D43"/>
  </mergeCells>
  <phoneticPr fontId="1"/>
  <dataValidations count="2">
    <dataValidation imeMode="hiragana" allowBlank="1" showInputMessage="1" showErrorMessage="1" sqref="D52 A35:B35 C43:D43 C56:D92 C1:D1 A4:B4 A50:B50 A1 A18:B18 B1:B2 E1:IV1048576 A64:B65536 B17 C177:D65536 C36:D37 A43 A26:B26 C11 C94:D175 C22"/>
    <dataValidation imeMode="off" allowBlank="1" showInputMessage="1" showErrorMessage="1" sqref="C44:C52 C21 A42 A19:A24 A44:A48 A2:A3 A27:A33 C176 C33 A5:A17 C93 C23:C31 A61:A63 A56:A58 A51:A53 A36:A40 C12:C19 C34:C35 C3:C8"/>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D43" sqref="D43:D44"/>
    </sheetView>
  </sheetViews>
  <sheetFormatPr defaultRowHeight="13.5"/>
  <cols>
    <col min="1" max="1" width="3.875" style="133" customWidth="1"/>
    <col min="2" max="2" width="42.75" style="133" customWidth="1"/>
    <col min="3" max="3" width="3.875" style="133" customWidth="1"/>
    <col min="4" max="4" width="44.875" style="133" customWidth="1"/>
    <col min="5" max="16384" width="9" style="133"/>
  </cols>
  <sheetData>
    <row r="1" spans="1:4" ht="15.95" customHeight="1">
      <c r="A1" s="604" t="s">
        <v>395</v>
      </c>
      <c r="B1" s="604"/>
    </row>
    <row r="2" spans="1:4" ht="15.75" customHeight="1">
      <c r="A2" s="598" t="s">
        <v>71</v>
      </c>
      <c r="B2" s="598"/>
      <c r="C2" s="598" t="s">
        <v>103</v>
      </c>
      <c r="D2" s="598"/>
    </row>
    <row r="3" spans="1:4" ht="15.75" customHeight="1">
      <c r="A3" s="134">
        <v>1</v>
      </c>
      <c r="B3" s="131" t="s">
        <v>72</v>
      </c>
      <c r="C3" s="598" t="s">
        <v>71</v>
      </c>
      <c r="D3" s="598"/>
    </row>
    <row r="4" spans="1:4" ht="15.75" customHeight="1">
      <c r="A4" s="134">
        <v>2</v>
      </c>
      <c r="B4" s="599" t="s">
        <v>78</v>
      </c>
      <c r="C4" s="134">
        <v>1</v>
      </c>
      <c r="D4" s="131" t="s">
        <v>72</v>
      </c>
    </row>
    <row r="5" spans="1:4" ht="15.75" customHeight="1">
      <c r="A5" s="135"/>
      <c r="B5" s="599"/>
      <c r="C5" s="134">
        <v>2</v>
      </c>
      <c r="D5" s="349" t="s">
        <v>78</v>
      </c>
    </row>
    <row r="6" spans="1:4" ht="15.75" customHeight="1">
      <c r="A6" s="134">
        <v>3</v>
      </c>
      <c r="B6" s="131" t="s">
        <v>73</v>
      </c>
      <c r="C6" s="134">
        <v>3</v>
      </c>
      <c r="D6" s="131" t="s">
        <v>74</v>
      </c>
    </row>
    <row r="7" spans="1:4" ht="15.75" customHeight="1">
      <c r="A7" s="134">
        <v>4</v>
      </c>
      <c r="B7" s="131" t="s">
        <v>74</v>
      </c>
      <c r="C7" s="134">
        <v>4</v>
      </c>
      <c r="D7" s="131" t="s">
        <v>75</v>
      </c>
    </row>
    <row r="8" spans="1:4" ht="15.75" customHeight="1">
      <c r="A8" s="134">
        <v>5</v>
      </c>
      <c r="B8" s="131" t="s">
        <v>75</v>
      </c>
      <c r="C8" s="134">
        <v>5</v>
      </c>
      <c r="D8" s="137" t="s">
        <v>76</v>
      </c>
    </row>
    <row r="9" spans="1:4" ht="15.75" customHeight="1">
      <c r="A9" s="134">
        <v>6</v>
      </c>
      <c r="B9" s="137" t="s">
        <v>76</v>
      </c>
      <c r="C9" s="134">
        <v>6</v>
      </c>
      <c r="D9" s="349" t="s">
        <v>77</v>
      </c>
    </row>
    <row r="10" spans="1:4" ht="15.75" customHeight="1">
      <c r="A10" s="134">
        <v>7</v>
      </c>
      <c r="B10" s="349" t="s">
        <v>77</v>
      </c>
      <c r="C10" s="134">
        <v>7</v>
      </c>
      <c r="D10" s="131" t="s">
        <v>79</v>
      </c>
    </row>
    <row r="11" spans="1:4" ht="15.75" customHeight="1">
      <c r="A11" s="134">
        <v>8</v>
      </c>
      <c r="B11" s="131" t="s">
        <v>79</v>
      </c>
      <c r="C11" s="134">
        <v>8</v>
      </c>
      <c r="D11" s="135" t="s">
        <v>433</v>
      </c>
    </row>
    <row r="12" spans="1:4" ht="15.75" customHeight="1">
      <c r="A12" s="134">
        <v>9</v>
      </c>
      <c r="B12" s="135" t="s">
        <v>433</v>
      </c>
      <c r="C12" s="134">
        <v>9</v>
      </c>
      <c r="D12" s="349" t="s">
        <v>434</v>
      </c>
    </row>
    <row r="13" spans="1:4" ht="15.75" customHeight="1">
      <c r="A13" s="134">
        <v>10</v>
      </c>
      <c r="B13" s="349" t="s">
        <v>434</v>
      </c>
      <c r="C13" s="134">
        <v>10</v>
      </c>
      <c r="D13" s="349" t="s">
        <v>80</v>
      </c>
    </row>
    <row r="14" spans="1:4" ht="15.75" customHeight="1">
      <c r="A14" s="134">
        <v>11</v>
      </c>
      <c r="B14" s="599" t="s">
        <v>80</v>
      </c>
      <c r="C14" s="135"/>
      <c r="D14" s="135"/>
    </row>
    <row r="15" spans="1:4" ht="15.75" customHeight="1">
      <c r="A15" s="135"/>
      <c r="B15" s="599"/>
      <c r="C15" s="598" t="s">
        <v>94</v>
      </c>
      <c r="D15" s="598"/>
    </row>
    <row r="16" spans="1:4" ht="15.75" customHeight="1">
      <c r="A16" s="135"/>
      <c r="B16" s="135"/>
      <c r="C16" s="134">
        <v>1</v>
      </c>
      <c r="D16" s="349" t="s">
        <v>95</v>
      </c>
    </row>
    <row r="17" spans="1:4" ht="15.75" customHeight="1">
      <c r="A17" s="598" t="s">
        <v>94</v>
      </c>
      <c r="B17" s="598"/>
      <c r="C17" s="134">
        <v>2</v>
      </c>
      <c r="D17" s="349" t="s">
        <v>96</v>
      </c>
    </row>
    <row r="18" spans="1:4" ht="15.75" customHeight="1">
      <c r="A18" s="134">
        <v>1</v>
      </c>
      <c r="B18" s="349" t="s">
        <v>95</v>
      </c>
      <c r="C18" s="134">
        <v>3</v>
      </c>
      <c r="D18" s="349" t="s">
        <v>97</v>
      </c>
    </row>
    <row r="19" spans="1:4" ht="15.75" customHeight="1">
      <c r="A19" s="134">
        <v>2</v>
      </c>
      <c r="B19" s="349" t="s">
        <v>96</v>
      </c>
      <c r="C19" s="134">
        <v>4</v>
      </c>
      <c r="D19" s="349" t="s">
        <v>98</v>
      </c>
    </row>
    <row r="20" spans="1:4" ht="15.75" customHeight="1">
      <c r="A20" s="134">
        <v>3</v>
      </c>
      <c r="B20" s="349" t="s">
        <v>97</v>
      </c>
      <c r="C20" s="134">
        <v>5</v>
      </c>
      <c r="D20" s="349" t="s">
        <v>99</v>
      </c>
    </row>
    <row r="21" spans="1:4" ht="15.75" customHeight="1">
      <c r="A21" s="134">
        <v>4</v>
      </c>
      <c r="B21" s="349" t="s">
        <v>98</v>
      </c>
      <c r="C21" s="134">
        <v>6</v>
      </c>
      <c r="D21" s="349" t="s">
        <v>100</v>
      </c>
    </row>
    <row r="22" spans="1:4" ht="15.75" customHeight="1">
      <c r="A22" s="134">
        <v>5</v>
      </c>
      <c r="B22" s="349" t="s">
        <v>99</v>
      </c>
      <c r="C22" s="134"/>
      <c r="D22" s="137"/>
    </row>
    <row r="23" spans="1:4" ht="15.75" customHeight="1">
      <c r="A23" s="134">
        <v>6</v>
      </c>
      <c r="B23" s="349" t="s">
        <v>100</v>
      </c>
      <c r="C23" s="134"/>
      <c r="D23" s="349"/>
    </row>
    <row r="24" spans="1:4" ht="15.75" customHeight="1">
      <c r="A24" s="134">
        <v>7</v>
      </c>
      <c r="B24" s="349" t="s">
        <v>101</v>
      </c>
      <c r="C24" s="598" t="s">
        <v>104</v>
      </c>
      <c r="D24" s="598"/>
    </row>
    <row r="25" spans="1:4" ht="15.75" customHeight="1">
      <c r="A25" s="134">
        <v>8</v>
      </c>
      <c r="B25" s="349" t="s">
        <v>102</v>
      </c>
      <c r="C25" s="598" t="s">
        <v>71</v>
      </c>
      <c r="D25" s="598"/>
    </row>
    <row r="26" spans="1:4" ht="15.75" customHeight="1">
      <c r="A26" s="135"/>
      <c r="B26" s="135"/>
      <c r="C26" s="134">
        <v>1</v>
      </c>
      <c r="D26" s="131" t="s">
        <v>72</v>
      </c>
    </row>
    <row r="27" spans="1:4" ht="15.75" customHeight="1">
      <c r="A27" s="598" t="s">
        <v>88</v>
      </c>
      <c r="B27" s="598"/>
      <c r="C27" s="134">
        <v>2</v>
      </c>
      <c r="D27" s="349" t="s">
        <v>78</v>
      </c>
    </row>
    <row r="28" spans="1:4" ht="15.75" customHeight="1">
      <c r="A28" s="134">
        <v>1</v>
      </c>
      <c r="B28" s="131" t="s">
        <v>89</v>
      </c>
      <c r="C28" s="134">
        <v>3</v>
      </c>
      <c r="D28" s="131" t="s">
        <v>74</v>
      </c>
    </row>
    <row r="29" spans="1:4" ht="15.75" customHeight="1">
      <c r="A29" s="134">
        <v>2</v>
      </c>
      <c r="B29" s="131" t="s">
        <v>90</v>
      </c>
      <c r="C29" s="134">
        <v>4</v>
      </c>
      <c r="D29" s="131" t="s">
        <v>75</v>
      </c>
    </row>
    <row r="30" spans="1:4" ht="15.75" customHeight="1">
      <c r="A30" s="134">
        <v>3</v>
      </c>
      <c r="B30" s="131" t="s">
        <v>91</v>
      </c>
      <c r="C30" s="134">
        <v>5</v>
      </c>
      <c r="D30" s="137" t="s">
        <v>76</v>
      </c>
    </row>
    <row r="31" spans="1:4" ht="15.75" customHeight="1">
      <c r="A31" s="134">
        <v>4</v>
      </c>
      <c r="B31" s="131" t="s">
        <v>92</v>
      </c>
      <c r="C31" s="134">
        <v>6</v>
      </c>
      <c r="D31" s="137" t="s">
        <v>77</v>
      </c>
    </row>
    <row r="32" spans="1:4" ht="15.75" customHeight="1">
      <c r="A32" s="134">
        <v>5</v>
      </c>
      <c r="B32" s="137" t="s">
        <v>93</v>
      </c>
      <c r="C32" s="134">
        <v>7</v>
      </c>
      <c r="D32" s="131" t="s">
        <v>79</v>
      </c>
    </row>
    <row r="33" spans="1:4" ht="15.75" customHeight="1">
      <c r="A33" s="134">
        <v>6</v>
      </c>
      <c r="B33" s="135" t="s">
        <v>433</v>
      </c>
      <c r="C33" s="134">
        <v>8</v>
      </c>
      <c r="D33" s="135" t="s">
        <v>433</v>
      </c>
    </row>
    <row r="34" spans="1:4" ht="15.75" customHeight="1">
      <c r="A34" s="598"/>
      <c r="B34" s="598"/>
      <c r="C34" s="134">
        <v>9</v>
      </c>
      <c r="D34" s="349" t="s">
        <v>434</v>
      </c>
    </row>
    <row r="35" spans="1:4" ht="15.75" customHeight="1">
      <c r="A35" s="598" t="s">
        <v>81</v>
      </c>
      <c r="B35" s="598"/>
      <c r="C35" s="134">
        <v>10</v>
      </c>
      <c r="D35" s="349" t="s">
        <v>80</v>
      </c>
    </row>
    <row r="36" spans="1:4" ht="15.75" customHeight="1">
      <c r="A36" s="134">
        <v>1</v>
      </c>
      <c r="B36" s="131" t="s">
        <v>82</v>
      </c>
      <c r="C36" s="134"/>
      <c r="D36" s="349"/>
    </row>
    <row r="37" spans="1:4" ht="15.75" customHeight="1">
      <c r="A37" s="134">
        <v>2</v>
      </c>
      <c r="B37" s="131" t="s">
        <v>83</v>
      </c>
      <c r="C37" s="134"/>
      <c r="D37" s="349"/>
    </row>
    <row r="38" spans="1:4" ht="15.75" customHeight="1">
      <c r="A38" s="134">
        <v>3</v>
      </c>
      <c r="B38" s="599" t="s">
        <v>84</v>
      </c>
      <c r="C38" s="134"/>
      <c r="D38" s="349"/>
    </row>
    <row r="39" spans="1:4" ht="15.75" customHeight="1">
      <c r="A39" s="135"/>
      <c r="B39" s="599"/>
      <c r="C39" s="134"/>
      <c r="D39" s="349"/>
    </row>
    <row r="40" spans="1:4" ht="15.75" customHeight="1">
      <c r="A40" s="134">
        <v>4</v>
      </c>
      <c r="B40" s="131" t="s">
        <v>85</v>
      </c>
      <c r="C40" s="134"/>
      <c r="D40" s="349"/>
    </row>
    <row r="41" spans="1:4" ht="15.75" customHeight="1">
      <c r="A41" s="134">
        <v>5</v>
      </c>
      <c r="B41" s="131" t="s">
        <v>86</v>
      </c>
      <c r="C41" s="134"/>
      <c r="D41" s="349"/>
    </row>
    <row r="42" spans="1:4" ht="15.75" customHeight="1">
      <c r="A42" s="134">
        <v>6</v>
      </c>
      <c r="B42" s="131" t="s">
        <v>87</v>
      </c>
      <c r="C42" s="130"/>
      <c r="D42" s="132"/>
    </row>
    <row r="43" spans="1:4" ht="15.75" customHeight="1">
      <c r="C43" s="130"/>
      <c r="D43" s="132"/>
    </row>
    <row r="44" spans="1:4" ht="15.75" customHeight="1">
      <c r="C44" s="130"/>
      <c r="D44" s="132"/>
    </row>
    <row r="45" spans="1:4" ht="15.75" customHeight="1">
      <c r="C45" s="130"/>
      <c r="D45" s="132"/>
    </row>
    <row r="46" spans="1:4" ht="15.75" customHeight="1">
      <c r="C46" s="130"/>
      <c r="D46" s="132"/>
    </row>
    <row r="47" spans="1:4" ht="15.75" customHeight="1">
      <c r="C47" s="130"/>
      <c r="D47" s="132"/>
    </row>
    <row r="48" spans="1:4" ht="15.75" customHeight="1">
      <c r="C48" s="130"/>
      <c r="D48" s="132"/>
    </row>
    <row r="49" spans="3:4" ht="15.75" customHeight="1">
      <c r="C49" s="130"/>
      <c r="D49" s="132"/>
    </row>
    <row r="50" spans="3:4" ht="15.75" customHeight="1">
      <c r="C50" s="130"/>
      <c r="D50" s="132"/>
    </row>
    <row r="51" spans="3:4" ht="15.75" customHeight="1">
      <c r="C51" s="130"/>
      <c r="D51" s="132"/>
    </row>
    <row r="52" spans="3:4">
      <c r="C52" s="130"/>
      <c r="D52" s="132"/>
    </row>
    <row r="53" spans="3:4">
      <c r="C53" s="38"/>
      <c r="D53" s="39"/>
    </row>
  </sheetData>
  <sheetProtection selectLockedCells="1"/>
  <mergeCells count="14">
    <mergeCell ref="A1:B1"/>
    <mergeCell ref="A2:B2"/>
    <mergeCell ref="C15:D15"/>
    <mergeCell ref="B14:B15"/>
    <mergeCell ref="C24:D24"/>
    <mergeCell ref="A17:B17"/>
    <mergeCell ref="C2:D2"/>
    <mergeCell ref="C3:D3"/>
    <mergeCell ref="B38:B39"/>
    <mergeCell ref="C25:D25"/>
    <mergeCell ref="B4:B5"/>
    <mergeCell ref="A34:B34"/>
    <mergeCell ref="A27:B27"/>
    <mergeCell ref="A35:B35"/>
  </mergeCells>
  <phoneticPr fontId="1"/>
  <dataValidations count="2">
    <dataValidation imeMode="hiragana" allowBlank="1" showInputMessage="1" showErrorMessage="1" sqref="D9 C54:C65536 A27:B27 B59:B65536 D16:D21 D23 C25:D25 C15:D15 A54:A65536 A17:B17 C3:D3 B1 D36:D65536 A2:B2 A34:B35 E1:IV1048576 B18:B25"/>
    <dataValidation imeMode="off" allowBlank="1" showInputMessage="1" showErrorMessage="1" sqref="C12 A6:A12 C2 A18:A25 A28:A32 A1 A3:A4 C16:C24 C26:C33 C36:C53 C4:C10 A36:A38 A40:A42"/>
  </dataValidations>
  <pageMargins left="0.15748031496062992" right="0.70866141732283472" top="0.51181102362204722" bottom="0.59055118110236227" header="0.31496062992125984" footer="0.31496062992125984"/>
  <pageSetup paperSize="9" firstPageNumber="4" orientation="portrait" useFirstPageNumber="1" r:id="rId1"/>
  <headerFooter>
    <oddFooter>&amp;C&amp;"Century,標準"&amp;12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1"/>
  <sheetViews>
    <sheetView zoomScaleNormal="100" workbookViewId="0">
      <selection activeCell="D43" sqref="D43:D44"/>
    </sheetView>
  </sheetViews>
  <sheetFormatPr defaultRowHeight="13.5"/>
  <cols>
    <col min="1" max="2" width="4.25" customWidth="1"/>
    <col min="3" max="3" width="7.875" customWidth="1"/>
    <col min="4" max="4" width="7.625" customWidth="1"/>
    <col min="5" max="5" width="4.125" customWidth="1"/>
    <col min="6" max="6" width="3.75" customWidth="1"/>
    <col min="7" max="8" width="4" style="176"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15" customHeight="1">
      <c r="A1" s="623"/>
      <c r="B1" s="623"/>
      <c r="C1" s="623"/>
      <c r="D1" s="3"/>
      <c r="E1" s="3"/>
      <c r="F1" s="3"/>
      <c r="G1" s="350"/>
      <c r="H1" s="350"/>
      <c r="I1" s="3"/>
      <c r="J1" s="3"/>
      <c r="K1" s="3"/>
      <c r="L1" s="3"/>
      <c r="M1" s="3"/>
      <c r="N1" s="3"/>
      <c r="O1" s="3"/>
      <c r="P1" s="3"/>
      <c r="Q1" s="3"/>
      <c r="R1" s="3"/>
      <c r="S1" s="3"/>
      <c r="T1" s="3"/>
      <c r="U1" s="3"/>
      <c r="V1" s="3"/>
      <c r="W1" s="3"/>
      <c r="X1" s="3"/>
    </row>
    <row r="2" spans="1:24" ht="17.100000000000001" customHeight="1" thickBot="1">
      <c r="A2" s="624" t="s">
        <v>105</v>
      </c>
      <c r="B2" s="624"/>
      <c r="C2" s="624"/>
      <c r="D2" s="624"/>
      <c r="E2" s="624"/>
      <c r="F2" s="624"/>
      <c r="G2" s="624"/>
      <c r="H2" s="624"/>
      <c r="I2" s="624"/>
      <c r="J2" s="624"/>
      <c r="K2" s="624"/>
      <c r="L2" s="624"/>
      <c r="M2" s="624"/>
      <c r="N2" s="624"/>
      <c r="O2" s="624"/>
      <c r="P2" s="281"/>
      <c r="Q2" s="218"/>
      <c r="R2" s="268"/>
      <c r="S2" s="630" t="s">
        <v>528</v>
      </c>
      <c r="T2" s="630"/>
      <c r="U2" s="630"/>
      <c r="V2" s="630"/>
      <c r="W2" s="630"/>
      <c r="X2" s="630"/>
    </row>
    <row r="3" spans="1:24" ht="30.6" customHeight="1" thickBot="1">
      <c r="A3" s="625" t="s">
        <v>348</v>
      </c>
      <c r="B3" s="626"/>
      <c r="C3" s="626"/>
      <c r="D3" s="627"/>
      <c r="E3" s="628" t="s">
        <v>106</v>
      </c>
      <c r="F3" s="629"/>
      <c r="G3" s="636" t="s">
        <v>520</v>
      </c>
      <c r="H3" s="637"/>
      <c r="I3" s="631" t="s">
        <v>107</v>
      </c>
      <c r="J3" s="631"/>
      <c r="K3" s="632" t="s">
        <v>108</v>
      </c>
      <c r="L3" s="632"/>
      <c r="M3" s="632" t="s">
        <v>109</v>
      </c>
      <c r="N3" s="632"/>
      <c r="O3" s="632" t="s">
        <v>110</v>
      </c>
      <c r="P3" s="632"/>
      <c r="Q3" s="632" t="s">
        <v>114</v>
      </c>
      <c r="R3" s="632"/>
      <c r="S3" s="632" t="s">
        <v>111</v>
      </c>
      <c r="T3" s="632"/>
      <c r="U3" s="635" t="s">
        <v>112</v>
      </c>
      <c r="V3" s="635"/>
      <c r="W3" s="633" t="s">
        <v>113</v>
      </c>
      <c r="X3" s="634"/>
    </row>
    <row r="4" spans="1:24" ht="20.45" customHeight="1" thickBot="1">
      <c r="A4" s="617" t="s">
        <v>115</v>
      </c>
      <c r="B4" s="618"/>
      <c r="C4" s="618"/>
      <c r="D4" s="619"/>
      <c r="E4" s="282">
        <v>195</v>
      </c>
      <c r="F4" s="283">
        <v>10</v>
      </c>
      <c r="G4" s="284">
        <f>IF(COUNTA(G5:G9)+COUNTA(G11:G16)=0,"",SUM(G5:G9)+SUM(G11:G16))</f>
        <v>1</v>
      </c>
      <c r="H4" s="285" t="str">
        <f>IF(COUNTA(H5:H9)+COUNTA(H11:H16)=0,"",SUM(H5:H9)+SUM(H11:H16))</f>
        <v/>
      </c>
      <c r="I4" s="286">
        <f>IF(COUNTA(I5:I9)+COUNTA(I11:I16)=0,"",SUM(I5:I9)+SUM(I11:I16))</f>
        <v>2</v>
      </c>
      <c r="J4" s="285" t="str">
        <f>IF(COUNTA(J5:J9)+COUNTA(J11:J16)=0,"",SUM(J5:J9)+SUM(J11:J16))</f>
        <v/>
      </c>
      <c r="K4" s="286">
        <f t="shared" ref="K4:X4" si="0">IF(COUNTA(K5:K9)+COUNTA(K11:K16)=0,"",SUM(K5:K9)+SUM(K11:K16))</f>
        <v>13</v>
      </c>
      <c r="L4" s="285" t="str">
        <f t="shared" si="0"/>
        <v/>
      </c>
      <c r="M4" s="286">
        <f t="shared" si="0"/>
        <v>31</v>
      </c>
      <c r="N4" s="285">
        <f t="shared" si="0"/>
        <v>2</v>
      </c>
      <c r="O4" s="286">
        <f t="shared" si="0"/>
        <v>43</v>
      </c>
      <c r="P4" s="285" t="str">
        <f t="shared" si="0"/>
        <v/>
      </c>
      <c r="Q4" s="286">
        <f>IF(COUNTA(Q5:Q9)+COUNTA(Q11:Q16)=0,"",SUM(Q5:Q9)+SUM(Q11:Q16))</f>
        <v>42</v>
      </c>
      <c r="R4" s="285">
        <f>IF(COUNTA(R5:R9)+COUNTA(R11:R16)=0,"",SUM(R5:R9)+SUM(R11:R16))</f>
        <v>8</v>
      </c>
      <c r="S4" s="286">
        <f t="shared" si="0"/>
        <v>1</v>
      </c>
      <c r="T4" s="285" t="str">
        <f t="shared" si="0"/>
        <v/>
      </c>
      <c r="U4" s="286">
        <f t="shared" si="0"/>
        <v>61</v>
      </c>
      <c r="V4" s="285" t="str">
        <f t="shared" si="0"/>
        <v/>
      </c>
      <c r="W4" s="286">
        <f t="shared" si="0"/>
        <v>1</v>
      </c>
      <c r="X4" s="287" t="str">
        <f t="shared" si="0"/>
        <v/>
      </c>
    </row>
    <row r="5" spans="1:24" ht="20.45" customHeight="1">
      <c r="A5" s="611" t="s">
        <v>128</v>
      </c>
      <c r="B5" s="620" t="s">
        <v>117</v>
      </c>
      <c r="C5" s="621"/>
      <c r="D5" s="622"/>
      <c r="E5" s="288">
        <f>G5</f>
        <v>1</v>
      </c>
      <c r="F5" s="289" t="str">
        <f>IF(J5+L5+N5+P5+R5+T5+V5+X5=0,"",J5+L5+N5+P5+R5+T5+V5+X5)</f>
        <v/>
      </c>
      <c r="G5" s="290">
        <v>1</v>
      </c>
      <c r="H5" s="291"/>
      <c r="I5" s="292"/>
      <c r="J5" s="291"/>
      <c r="K5" s="292"/>
      <c r="L5" s="291"/>
      <c r="M5" s="292"/>
      <c r="N5" s="293"/>
      <c r="O5" s="294"/>
      <c r="P5" s="291"/>
      <c r="Q5" s="292"/>
      <c r="R5" s="293"/>
      <c r="S5" s="292"/>
      <c r="T5" s="293"/>
      <c r="U5" s="292"/>
      <c r="V5" s="293"/>
      <c r="W5" s="295"/>
      <c r="X5" s="296"/>
    </row>
    <row r="6" spans="1:24" ht="20.45" customHeight="1">
      <c r="A6" s="612"/>
      <c r="B6" s="608" t="s">
        <v>118</v>
      </c>
      <c r="C6" s="609"/>
      <c r="D6" s="610"/>
      <c r="E6" s="297">
        <f>I6</f>
        <v>2</v>
      </c>
      <c r="F6" s="298" t="str">
        <f>IF(J6+L6+N6+P6+R6+T6+V6+X6=0,"",J6+L6+N6+P6+R6+T6+V6+X6)</f>
        <v/>
      </c>
      <c r="G6" s="299"/>
      <c r="H6" s="300"/>
      <c r="I6" s="301">
        <v>2</v>
      </c>
      <c r="J6" s="300"/>
      <c r="K6" s="301"/>
      <c r="L6" s="300"/>
      <c r="M6" s="301"/>
      <c r="N6" s="302"/>
      <c r="O6" s="303"/>
      <c r="P6" s="300"/>
      <c r="Q6" s="301"/>
      <c r="R6" s="302"/>
      <c r="S6" s="301"/>
      <c r="T6" s="302"/>
      <c r="U6" s="301"/>
      <c r="V6" s="302"/>
      <c r="W6" s="304"/>
      <c r="X6" s="305"/>
    </row>
    <row r="7" spans="1:24" ht="20.45" customHeight="1">
      <c r="A7" s="612"/>
      <c r="B7" s="608" t="s">
        <v>119</v>
      </c>
      <c r="C7" s="609"/>
      <c r="D7" s="610"/>
      <c r="E7" s="297">
        <v>23</v>
      </c>
      <c r="F7" s="298"/>
      <c r="G7" s="299"/>
      <c r="H7" s="300"/>
      <c r="I7" s="301"/>
      <c r="J7" s="300"/>
      <c r="K7" s="301">
        <v>2</v>
      </c>
      <c r="L7" s="300"/>
      <c r="M7" s="301">
        <v>1</v>
      </c>
      <c r="N7" s="302"/>
      <c r="O7" s="303">
        <v>5</v>
      </c>
      <c r="P7" s="300"/>
      <c r="Q7" s="301">
        <v>3</v>
      </c>
      <c r="R7" s="302"/>
      <c r="S7" s="301"/>
      <c r="T7" s="302"/>
      <c r="U7" s="301">
        <v>11</v>
      </c>
      <c r="V7" s="302"/>
      <c r="W7" s="304">
        <v>1</v>
      </c>
      <c r="X7" s="305"/>
    </row>
    <row r="8" spans="1:24" ht="20.45" customHeight="1">
      <c r="A8" s="612"/>
      <c r="B8" s="608" t="s">
        <v>120</v>
      </c>
      <c r="C8" s="609"/>
      <c r="D8" s="610"/>
      <c r="E8" s="297">
        <f>I8+K8+M8+O8+Q8+S8+U8+W8</f>
        <v>11</v>
      </c>
      <c r="F8" s="298" t="str">
        <f>IF(J8+L8+N8+P8+R8+T8+V8+X8=0,"",J8+L8+N8+P8+R8+T8+V8+X8)</f>
        <v/>
      </c>
      <c r="G8" s="299"/>
      <c r="H8" s="300"/>
      <c r="I8" s="301"/>
      <c r="J8" s="300"/>
      <c r="K8" s="301">
        <v>2</v>
      </c>
      <c r="L8" s="300"/>
      <c r="M8" s="301">
        <v>1</v>
      </c>
      <c r="N8" s="302"/>
      <c r="O8" s="303">
        <v>5</v>
      </c>
      <c r="P8" s="300"/>
      <c r="Q8" s="301">
        <v>2</v>
      </c>
      <c r="R8" s="302"/>
      <c r="S8" s="301"/>
      <c r="T8" s="302"/>
      <c r="U8" s="301">
        <v>1</v>
      </c>
      <c r="V8" s="302"/>
      <c r="W8" s="304"/>
      <c r="X8" s="305"/>
    </row>
    <row r="9" spans="1:24" ht="20.45" customHeight="1" thickBot="1">
      <c r="A9" s="613"/>
      <c r="B9" s="614" t="s">
        <v>121</v>
      </c>
      <c r="C9" s="615"/>
      <c r="D9" s="616"/>
      <c r="E9" s="297">
        <f>I9+K9+M9+O9+Q9+S9+U9+W9</f>
        <v>17</v>
      </c>
      <c r="F9" s="298">
        <f>IF(J9+L9+N9+P9+R9+T9+V9+X9=0,"",J9+L9+N9+P9+R9+T9+V9+X9)</f>
        <v>4</v>
      </c>
      <c r="G9" s="306"/>
      <c r="H9" s="307"/>
      <c r="I9" s="308"/>
      <c r="J9" s="307"/>
      <c r="K9" s="308">
        <v>5</v>
      </c>
      <c r="L9" s="307"/>
      <c r="M9" s="308">
        <v>9</v>
      </c>
      <c r="N9" s="309">
        <v>2</v>
      </c>
      <c r="O9" s="310">
        <v>2</v>
      </c>
      <c r="P9" s="307"/>
      <c r="Q9" s="308">
        <v>1</v>
      </c>
      <c r="R9" s="309">
        <v>2</v>
      </c>
      <c r="S9" s="308"/>
      <c r="T9" s="309"/>
      <c r="U9" s="308"/>
      <c r="V9" s="309"/>
      <c r="W9" s="311"/>
      <c r="X9" s="312"/>
    </row>
    <row r="10" spans="1:24" ht="20.45" customHeight="1" thickTop="1" thickBot="1">
      <c r="A10" s="605" t="s">
        <v>116</v>
      </c>
      <c r="B10" s="606"/>
      <c r="C10" s="606"/>
      <c r="D10" s="607"/>
      <c r="E10" s="313">
        <f>SUM(E5:E9)</f>
        <v>54</v>
      </c>
      <c r="F10" s="314">
        <f>SUM(F5:F9)</f>
        <v>4</v>
      </c>
      <c r="G10" s="315">
        <f>IF(SUM(G5:G9)=0,"",SUM(G5:G9))</f>
        <v>1</v>
      </c>
      <c r="H10" s="319" t="str">
        <f>IF(SUM(H5:H9)=0,"",SUM(H5:H9))</f>
        <v/>
      </c>
      <c r="I10" s="318">
        <f>IF(SUM(I5:I9)=0,"",SUM(I5:I9))</f>
        <v>2</v>
      </c>
      <c r="J10" s="316" t="str">
        <f>IF(SUM(J5:J9)=0,"",SUM(J5:J9))</f>
        <v/>
      </c>
      <c r="K10" s="317">
        <f t="shared" ref="K10:X10" si="1">IF(SUM(K5:K9)=0,"",SUM(K5:K9))</f>
        <v>9</v>
      </c>
      <c r="L10" s="274" t="str">
        <f t="shared" si="1"/>
        <v/>
      </c>
      <c r="M10" s="318">
        <f t="shared" si="1"/>
        <v>11</v>
      </c>
      <c r="N10" s="316">
        <f t="shared" si="1"/>
        <v>2</v>
      </c>
      <c r="O10" s="317">
        <f t="shared" si="1"/>
        <v>12</v>
      </c>
      <c r="P10" s="274" t="str">
        <f t="shared" si="1"/>
        <v/>
      </c>
      <c r="Q10" s="317">
        <f t="shared" si="1"/>
        <v>6</v>
      </c>
      <c r="R10" s="274">
        <f t="shared" si="1"/>
        <v>2</v>
      </c>
      <c r="S10" s="317" t="str">
        <f t="shared" si="1"/>
        <v/>
      </c>
      <c r="T10" s="274" t="str">
        <f t="shared" si="1"/>
        <v/>
      </c>
      <c r="U10" s="317">
        <f t="shared" si="1"/>
        <v>12</v>
      </c>
      <c r="V10" s="274" t="str">
        <f t="shared" si="1"/>
        <v/>
      </c>
      <c r="W10" s="318">
        <f t="shared" si="1"/>
        <v>1</v>
      </c>
      <c r="X10" s="267" t="str">
        <f t="shared" si="1"/>
        <v/>
      </c>
    </row>
    <row r="11" spans="1:24" ht="20.45" customHeight="1">
      <c r="A11" s="611" t="s">
        <v>129</v>
      </c>
      <c r="B11" s="620" t="s">
        <v>122</v>
      </c>
      <c r="C11" s="621"/>
      <c r="D11" s="622"/>
      <c r="E11" s="297">
        <f t="shared" ref="E11:E16" si="2">I11+K11+M11+O11+Q11+S11+U11+W11</f>
        <v>59</v>
      </c>
      <c r="F11" s="289">
        <f t="shared" ref="F11:F16" si="3">IF(J11+L11+N11+P11+R11+T11+V11+X11=0,"",J11+L11+N11+P11+R11+T11+V11+X11)</f>
        <v>2</v>
      </c>
      <c r="G11" s="290"/>
      <c r="H11" s="291"/>
      <c r="I11" s="292"/>
      <c r="J11" s="291"/>
      <c r="K11" s="292">
        <v>4</v>
      </c>
      <c r="L11" s="291"/>
      <c r="M11" s="292">
        <v>14</v>
      </c>
      <c r="N11" s="293"/>
      <c r="O11" s="294">
        <v>10</v>
      </c>
      <c r="P11" s="291"/>
      <c r="Q11" s="292">
        <v>9</v>
      </c>
      <c r="R11" s="293">
        <v>2</v>
      </c>
      <c r="S11" s="292"/>
      <c r="T11" s="293"/>
      <c r="U11" s="292">
        <v>22</v>
      </c>
      <c r="V11" s="293"/>
      <c r="W11" s="295"/>
      <c r="X11" s="296"/>
    </row>
    <row r="12" spans="1:24" ht="20.45" customHeight="1">
      <c r="A12" s="612"/>
      <c r="B12" s="608" t="s">
        <v>123</v>
      </c>
      <c r="C12" s="609"/>
      <c r="D12" s="610"/>
      <c r="E12" s="297">
        <f t="shared" si="2"/>
        <v>20</v>
      </c>
      <c r="F12" s="298">
        <f t="shared" si="3"/>
        <v>2</v>
      </c>
      <c r="G12" s="299"/>
      <c r="H12" s="300"/>
      <c r="I12" s="301"/>
      <c r="J12" s="300"/>
      <c r="K12" s="301"/>
      <c r="L12" s="300"/>
      <c r="M12" s="301">
        <v>2</v>
      </c>
      <c r="N12" s="302"/>
      <c r="O12" s="303">
        <v>4</v>
      </c>
      <c r="P12" s="300"/>
      <c r="Q12" s="301">
        <v>7</v>
      </c>
      <c r="R12" s="302">
        <v>2</v>
      </c>
      <c r="S12" s="301"/>
      <c r="T12" s="302"/>
      <c r="U12" s="301">
        <v>7</v>
      </c>
      <c r="V12" s="302"/>
      <c r="W12" s="304"/>
      <c r="X12" s="305"/>
    </row>
    <row r="13" spans="1:24" ht="20.45" customHeight="1">
      <c r="A13" s="612"/>
      <c r="B13" s="608" t="s">
        <v>124</v>
      </c>
      <c r="C13" s="609"/>
      <c r="D13" s="610"/>
      <c r="E13" s="297">
        <f t="shared" si="2"/>
        <v>22</v>
      </c>
      <c r="F13" s="298" t="str">
        <f t="shared" si="3"/>
        <v/>
      </c>
      <c r="G13" s="299"/>
      <c r="H13" s="300"/>
      <c r="I13" s="301"/>
      <c r="J13" s="300"/>
      <c r="K13" s="301"/>
      <c r="L13" s="300"/>
      <c r="M13" s="301">
        <v>2</v>
      </c>
      <c r="N13" s="302"/>
      <c r="O13" s="303">
        <v>7</v>
      </c>
      <c r="P13" s="300"/>
      <c r="Q13" s="301">
        <v>5</v>
      </c>
      <c r="R13" s="302"/>
      <c r="S13" s="301"/>
      <c r="T13" s="302"/>
      <c r="U13" s="301">
        <v>8</v>
      </c>
      <c r="V13" s="302"/>
      <c r="W13" s="304"/>
      <c r="X13" s="305"/>
    </row>
    <row r="14" spans="1:24" ht="20.45" customHeight="1">
      <c r="A14" s="612"/>
      <c r="B14" s="608" t="s">
        <v>125</v>
      </c>
      <c r="C14" s="609"/>
      <c r="D14" s="610"/>
      <c r="E14" s="297">
        <f t="shared" si="2"/>
        <v>20</v>
      </c>
      <c r="F14" s="298">
        <f t="shared" si="3"/>
        <v>2</v>
      </c>
      <c r="G14" s="299"/>
      <c r="H14" s="300"/>
      <c r="I14" s="301"/>
      <c r="J14" s="300"/>
      <c r="K14" s="301"/>
      <c r="L14" s="300"/>
      <c r="M14" s="301">
        <v>2</v>
      </c>
      <c r="N14" s="302"/>
      <c r="O14" s="303">
        <v>4</v>
      </c>
      <c r="P14" s="300"/>
      <c r="Q14" s="301">
        <v>6</v>
      </c>
      <c r="R14" s="302">
        <v>2</v>
      </c>
      <c r="S14" s="301"/>
      <c r="T14" s="302"/>
      <c r="U14" s="301">
        <v>8</v>
      </c>
      <c r="V14" s="302"/>
      <c r="W14" s="304"/>
      <c r="X14" s="305"/>
    </row>
    <row r="15" spans="1:24" ht="20.45" customHeight="1">
      <c r="A15" s="612"/>
      <c r="B15" s="608" t="s">
        <v>127</v>
      </c>
      <c r="C15" s="609"/>
      <c r="D15" s="610"/>
      <c r="E15" s="297">
        <f t="shared" si="2"/>
        <v>10</v>
      </c>
      <c r="F15" s="298" t="str">
        <f t="shared" si="3"/>
        <v/>
      </c>
      <c r="G15" s="299"/>
      <c r="H15" s="300"/>
      <c r="I15" s="301"/>
      <c r="J15" s="300"/>
      <c r="K15" s="301"/>
      <c r="L15" s="300"/>
      <c r="M15" s="301"/>
      <c r="N15" s="302"/>
      <c r="O15" s="303">
        <v>4</v>
      </c>
      <c r="P15" s="300"/>
      <c r="Q15" s="301">
        <v>3</v>
      </c>
      <c r="R15" s="302"/>
      <c r="S15" s="301">
        <v>1</v>
      </c>
      <c r="T15" s="302"/>
      <c r="U15" s="301">
        <v>2</v>
      </c>
      <c r="V15" s="302"/>
      <c r="W15" s="304"/>
      <c r="X15" s="305"/>
    </row>
    <row r="16" spans="1:24" ht="20.45" customHeight="1" thickBot="1">
      <c r="A16" s="613"/>
      <c r="B16" s="614" t="s">
        <v>126</v>
      </c>
      <c r="C16" s="615"/>
      <c r="D16" s="616"/>
      <c r="E16" s="297">
        <f t="shared" si="2"/>
        <v>10</v>
      </c>
      <c r="F16" s="298" t="str">
        <f t="shared" si="3"/>
        <v/>
      </c>
      <c r="G16" s="306"/>
      <c r="H16" s="307"/>
      <c r="I16" s="308"/>
      <c r="J16" s="307"/>
      <c r="K16" s="308"/>
      <c r="L16" s="307"/>
      <c r="M16" s="308"/>
      <c r="N16" s="309"/>
      <c r="O16" s="310">
        <v>2</v>
      </c>
      <c r="P16" s="307"/>
      <c r="Q16" s="308">
        <v>6</v>
      </c>
      <c r="R16" s="309"/>
      <c r="S16" s="308"/>
      <c r="T16" s="309"/>
      <c r="U16" s="308">
        <v>2</v>
      </c>
      <c r="V16" s="309"/>
      <c r="W16" s="311"/>
      <c r="X16" s="312"/>
    </row>
    <row r="17" spans="1:29" ht="20.45" customHeight="1" thickTop="1" thickBot="1">
      <c r="A17" s="605" t="s">
        <v>116</v>
      </c>
      <c r="B17" s="606"/>
      <c r="C17" s="606"/>
      <c r="D17" s="607"/>
      <c r="E17" s="313">
        <f>SUM(E11:E16)</f>
        <v>141</v>
      </c>
      <c r="F17" s="314">
        <f>SUM(F11:F16)</f>
        <v>6</v>
      </c>
      <c r="G17" s="315" t="str">
        <f>IF(SUM(G11:G16)=0,"",SUM(G11:G16))</f>
        <v/>
      </c>
      <c r="H17" s="319" t="str">
        <f>IF(SUM(H11:H16)=0,"",SUM(H11:H16))</f>
        <v/>
      </c>
      <c r="I17" s="318" t="str">
        <f>IF(SUM(I11:I16)=0,"",SUM(I11:I16))</f>
        <v/>
      </c>
      <c r="J17" s="319" t="str">
        <f>IF(SUM(J11:J16)=0,"",SUM(J11:J16))</f>
        <v/>
      </c>
      <c r="K17" s="318">
        <f t="shared" ref="K17:X17" si="4">IF(SUM(K11:K16)=0,"",SUM(K11:K16))</f>
        <v>4</v>
      </c>
      <c r="L17" s="319" t="str">
        <f t="shared" si="4"/>
        <v/>
      </c>
      <c r="M17" s="318">
        <f t="shared" si="4"/>
        <v>20</v>
      </c>
      <c r="N17" s="320" t="str">
        <f t="shared" si="4"/>
        <v/>
      </c>
      <c r="O17" s="321">
        <f t="shared" si="4"/>
        <v>31</v>
      </c>
      <c r="P17" s="319" t="str">
        <f t="shared" si="4"/>
        <v/>
      </c>
      <c r="Q17" s="318">
        <f>IF(SUM(Q11:Q16)=0,"",SUM(Q11:Q16))</f>
        <v>36</v>
      </c>
      <c r="R17" s="320">
        <f t="shared" si="4"/>
        <v>6</v>
      </c>
      <c r="S17" s="318">
        <f t="shared" si="4"/>
        <v>1</v>
      </c>
      <c r="T17" s="320" t="str">
        <f t="shared" si="4"/>
        <v/>
      </c>
      <c r="U17" s="318">
        <f t="shared" si="4"/>
        <v>49</v>
      </c>
      <c r="V17" s="320" t="str">
        <f t="shared" si="4"/>
        <v/>
      </c>
      <c r="W17" s="318" t="str">
        <f t="shared" si="4"/>
        <v/>
      </c>
      <c r="X17" s="267" t="str">
        <f t="shared" si="4"/>
        <v/>
      </c>
    </row>
    <row r="18" spans="1:29" ht="17.100000000000001" customHeight="1">
      <c r="A18" s="638" t="s">
        <v>365</v>
      </c>
      <c r="B18" s="638"/>
      <c r="C18" s="638"/>
      <c r="D18" s="638"/>
      <c r="E18" s="638"/>
      <c r="F18" s="638"/>
      <c r="G18" s="638"/>
      <c r="H18" s="638"/>
      <c r="I18" s="638"/>
      <c r="J18" s="218"/>
      <c r="K18" s="218"/>
      <c r="L18" s="218"/>
      <c r="M18" s="218"/>
      <c r="N18" s="218"/>
      <c r="O18" s="218"/>
      <c r="P18" s="218"/>
      <c r="Q18" s="218"/>
      <c r="R18" s="218"/>
      <c r="S18" s="218"/>
      <c r="T18" s="218"/>
      <c r="U18" s="218"/>
      <c r="V18" s="218"/>
      <c r="W18" s="218"/>
      <c r="X18" s="218"/>
    </row>
    <row r="19" spans="1:29" ht="15" customHeight="1">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row>
    <row r="20" spans="1:29" ht="17.100000000000001" customHeight="1" thickBot="1">
      <c r="A20" s="656" t="s">
        <v>171</v>
      </c>
      <c r="B20" s="656"/>
      <c r="C20" s="656"/>
      <c r="D20" s="656"/>
      <c r="E20" s="656"/>
      <c r="F20" s="656"/>
      <c r="G20" s="656"/>
      <c r="H20" s="656"/>
      <c r="I20" s="656"/>
      <c r="J20" s="656"/>
      <c r="K20" s="656"/>
      <c r="L20" s="656"/>
      <c r="M20" s="656"/>
      <c r="N20" s="656"/>
      <c r="O20" s="656"/>
      <c r="P20" s="281"/>
      <c r="Q20" s="218"/>
      <c r="R20" s="268"/>
      <c r="S20" s="630" t="str">
        <f>S2</f>
        <v>（令和6年4月1日現在）</v>
      </c>
      <c r="T20" s="630"/>
      <c r="U20" s="630"/>
      <c r="V20" s="630"/>
      <c r="W20" s="630"/>
      <c r="X20" s="630"/>
    </row>
    <row r="21" spans="1:29" ht="30.6" customHeight="1" thickBot="1">
      <c r="A21" s="657" t="s">
        <v>341</v>
      </c>
      <c r="B21" s="658"/>
      <c r="C21" s="658"/>
      <c r="D21" s="659"/>
      <c r="E21" s="669" t="s">
        <v>106</v>
      </c>
      <c r="F21" s="670"/>
      <c r="G21" s="636" t="s">
        <v>520</v>
      </c>
      <c r="H21" s="637"/>
      <c r="I21" s="660" t="s">
        <v>107</v>
      </c>
      <c r="J21" s="661"/>
      <c r="K21" s="662" t="s">
        <v>108</v>
      </c>
      <c r="L21" s="637"/>
      <c r="M21" s="662" t="s">
        <v>109</v>
      </c>
      <c r="N21" s="637"/>
      <c r="O21" s="662" t="s">
        <v>110</v>
      </c>
      <c r="P21" s="637"/>
      <c r="Q21" s="662" t="s">
        <v>114</v>
      </c>
      <c r="R21" s="637"/>
      <c r="S21" s="662" t="s">
        <v>111</v>
      </c>
      <c r="T21" s="637"/>
      <c r="U21" s="663" t="s">
        <v>112</v>
      </c>
      <c r="V21" s="664"/>
      <c r="W21" s="663" t="s">
        <v>113</v>
      </c>
      <c r="X21" s="665"/>
    </row>
    <row r="22" spans="1:29" ht="20.45" customHeight="1">
      <c r="A22" s="642" t="s">
        <v>455</v>
      </c>
      <c r="B22" s="643"/>
      <c r="C22" s="643"/>
      <c r="D22" s="644"/>
      <c r="E22" s="322">
        <f t="shared" ref="E22:F40" si="5">IF(I22+K22+M22+O22+Q22+S22+U22+W22=0,"",I22+K22+M22+O22+Q22+S22+U22+W22)</f>
        <v>23</v>
      </c>
      <c r="F22" s="323" t="str">
        <f t="shared" si="5"/>
        <v/>
      </c>
      <c r="G22" s="324"/>
      <c r="H22" s="326"/>
      <c r="I22" s="327"/>
      <c r="J22" s="325"/>
      <c r="K22" s="182"/>
      <c r="L22" s="326"/>
      <c r="M22" s="327"/>
      <c r="N22" s="328"/>
      <c r="O22" s="327"/>
      <c r="P22" s="326"/>
      <c r="Q22" s="327"/>
      <c r="R22" s="326"/>
      <c r="S22" s="327"/>
      <c r="T22" s="326"/>
      <c r="U22" s="327">
        <v>23</v>
      </c>
      <c r="V22" s="326"/>
      <c r="W22" s="304"/>
      <c r="X22" s="305"/>
    </row>
    <row r="23" spans="1:29" s="35" customFormat="1" ht="20.45" customHeight="1">
      <c r="A23" s="650" t="s">
        <v>456</v>
      </c>
      <c r="B23" s="651"/>
      <c r="C23" s="651"/>
      <c r="D23" s="652"/>
      <c r="E23" s="322">
        <f t="shared" si="5"/>
        <v>17</v>
      </c>
      <c r="F23" s="323" t="str">
        <f t="shared" si="5"/>
        <v/>
      </c>
      <c r="G23" s="324"/>
      <c r="H23" s="326"/>
      <c r="I23" s="327"/>
      <c r="J23" s="325"/>
      <c r="K23" s="182"/>
      <c r="L23" s="326"/>
      <c r="M23" s="327"/>
      <c r="N23" s="328"/>
      <c r="O23" s="327"/>
      <c r="P23" s="326"/>
      <c r="Q23" s="327">
        <v>6</v>
      </c>
      <c r="R23" s="326">
        <v>0</v>
      </c>
      <c r="S23" s="327">
        <v>0</v>
      </c>
      <c r="T23" s="326"/>
      <c r="U23" s="327">
        <v>11</v>
      </c>
      <c r="V23" s="326"/>
      <c r="W23" s="304"/>
      <c r="X23" s="305"/>
    </row>
    <row r="24" spans="1:29" ht="20.45" customHeight="1">
      <c r="A24" s="650" t="s">
        <v>457</v>
      </c>
      <c r="B24" s="651"/>
      <c r="C24" s="651"/>
      <c r="D24" s="652"/>
      <c r="E24" s="322">
        <f t="shared" si="5"/>
        <v>19</v>
      </c>
      <c r="F24" s="323" t="str">
        <f t="shared" si="5"/>
        <v/>
      </c>
      <c r="G24" s="324"/>
      <c r="H24" s="326"/>
      <c r="I24" s="327"/>
      <c r="J24" s="325"/>
      <c r="K24" s="182"/>
      <c r="L24" s="326"/>
      <c r="M24" s="327"/>
      <c r="N24" s="328"/>
      <c r="O24" s="327">
        <v>1</v>
      </c>
      <c r="P24" s="326"/>
      <c r="Q24" s="327">
        <v>5</v>
      </c>
      <c r="R24" s="326">
        <v>0</v>
      </c>
      <c r="S24" s="327">
        <v>0</v>
      </c>
      <c r="T24" s="326"/>
      <c r="U24" s="327">
        <v>13</v>
      </c>
      <c r="V24" s="326"/>
      <c r="W24" s="304"/>
      <c r="X24" s="305"/>
    </row>
    <row r="25" spans="1:29" ht="20.45" customHeight="1">
      <c r="A25" s="642" t="s">
        <v>458</v>
      </c>
      <c r="B25" s="643"/>
      <c r="C25" s="643"/>
      <c r="D25" s="644"/>
      <c r="E25" s="322">
        <f>IF(I25+K25+M25+O25+Q25+S25+U25+W25=0,"",I25+K25+M25+O25+Q25+S25+U25+W25+G25)</f>
        <v>45</v>
      </c>
      <c r="F25" s="323">
        <f t="shared" si="5"/>
        <v>7</v>
      </c>
      <c r="G25" s="324">
        <v>1</v>
      </c>
      <c r="H25" s="326"/>
      <c r="I25" s="327">
        <v>1</v>
      </c>
      <c r="J25" s="325"/>
      <c r="K25" s="182">
        <v>8</v>
      </c>
      <c r="L25" s="326"/>
      <c r="M25" s="327">
        <v>15</v>
      </c>
      <c r="N25" s="328">
        <v>2</v>
      </c>
      <c r="O25" s="327">
        <v>11</v>
      </c>
      <c r="P25" s="326"/>
      <c r="Q25" s="327">
        <v>7</v>
      </c>
      <c r="R25" s="326">
        <v>5</v>
      </c>
      <c r="S25" s="327"/>
      <c r="T25" s="326"/>
      <c r="U25" s="327">
        <v>1</v>
      </c>
      <c r="V25" s="326"/>
      <c r="W25" s="304">
        <v>1</v>
      </c>
      <c r="X25" s="305"/>
    </row>
    <row r="26" spans="1:29" s="35" customFormat="1" ht="20.45" customHeight="1">
      <c r="A26" s="642" t="s">
        <v>459</v>
      </c>
      <c r="B26" s="643"/>
      <c r="C26" s="643"/>
      <c r="D26" s="644"/>
      <c r="E26" s="322">
        <f t="shared" si="5"/>
        <v>9</v>
      </c>
      <c r="F26" s="323">
        <f t="shared" si="5"/>
        <v>2</v>
      </c>
      <c r="G26" s="324"/>
      <c r="H26" s="326"/>
      <c r="I26" s="327"/>
      <c r="J26" s="325"/>
      <c r="K26" s="182"/>
      <c r="L26" s="326"/>
      <c r="M26" s="327"/>
      <c r="N26" s="328"/>
      <c r="O26" s="327">
        <v>2</v>
      </c>
      <c r="P26" s="326"/>
      <c r="Q26" s="327">
        <v>5</v>
      </c>
      <c r="R26" s="326">
        <v>2</v>
      </c>
      <c r="S26" s="327"/>
      <c r="T26" s="326"/>
      <c r="U26" s="327">
        <v>2</v>
      </c>
      <c r="V26" s="326"/>
      <c r="W26" s="304"/>
      <c r="X26" s="305"/>
      <c r="Z26"/>
      <c r="AA26"/>
      <c r="AB26"/>
      <c r="AC26"/>
    </row>
    <row r="27" spans="1:29" s="35" customFormat="1" ht="20.45" customHeight="1">
      <c r="A27" s="666" t="s">
        <v>460</v>
      </c>
      <c r="B27" s="667"/>
      <c r="C27" s="667"/>
      <c r="D27" s="668"/>
      <c r="E27" s="329">
        <f t="shared" si="5"/>
        <v>75</v>
      </c>
      <c r="F27" s="330">
        <f t="shared" si="5"/>
        <v>1</v>
      </c>
      <c r="G27" s="331"/>
      <c r="H27" s="334"/>
      <c r="I27" s="335">
        <v>1</v>
      </c>
      <c r="J27" s="332"/>
      <c r="K27" s="333">
        <v>5</v>
      </c>
      <c r="L27" s="334"/>
      <c r="M27" s="335">
        <v>16</v>
      </c>
      <c r="N27" s="336"/>
      <c r="O27" s="335">
        <v>29</v>
      </c>
      <c r="P27" s="334"/>
      <c r="Q27" s="335">
        <v>19</v>
      </c>
      <c r="R27" s="334">
        <v>1</v>
      </c>
      <c r="S27" s="335">
        <v>1</v>
      </c>
      <c r="T27" s="334"/>
      <c r="U27" s="335">
        <v>4</v>
      </c>
      <c r="V27" s="334"/>
      <c r="W27" s="337"/>
      <c r="X27" s="338"/>
    </row>
    <row r="28" spans="1:29" ht="20.45" customHeight="1">
      <c r="A28" s="666" t="s">
        <v>461</v>
      </c>
      <c r="B28" s="667"/>
      <c r="C28" s="667"/>
      <c r="D28" s="668"/>
      <c r="E28" s="322">
        <f t="shared" si="5"/>
        <v>3</v>
      </c>
      <c r="F28" s="323" t="str">
        <f t="shared" si="5"/>
        <v/>
      </c>
      <c r="G28" s="331"/>
      <c r="H28" s="334"/>
      <c r="I28" s="335"/>
      <c r="J28" s="332"/>
      <c r="K28" s="333"/>
      <c r="L28" s="334"/>
      <c r="M28" s="335">
        <v>0</v>
      </c>
      <c r="N28" s="336"/>
      <c r="O28" s="335">
        <v>3</v>
      </c>
      <c r="P28" s="334"/>
      <c r="Q28" s="335"/>
      <c r="R28" s="334"/>
      <c r="S28" s="335"/>
      <c r="T28" s="334"/>
      <c r="U28" s="335"/>
      <c r="V28" s="334"/>
      <c r="W28" s="337"/>
      <c r="X28" s="338"/>
    </row>
    <row r="29" spans="1:29" ht="20.45" customHeight="1">
      <c r="A29" s="646" t="s">
        <v>462</v>
      </c>
      <c r="B29" s="643"/>
      <c r="C29" s="643"/>
      <c r="D29" s="644"/>
      <c r="E29" s="322">
        <f>IF(I29+K29+M29+O29+Q29+S29+U29+W29=0,"",I29+K29+M29+O29+Q29+S29+U29+W29+G29)</f>
        <v>17</v>
      </c>
      <c r="F29" s="323">
        <f t="shared" si="5"/>
        <v>3</v>
      </c>
      <c r="G29" s="324">
        <v>1</v>
      </c>
      <c r="H29" s="326"/>
      <c r="I29" s="327"/>
      <c r="J29" s="325"/>
      <c r="K29" s="182">
        <v>2</v>
      </c>
      <c r="L29" s="326"/>
      <c r="M29" s="327">
        <v>3</v>
      </c>
      <c r="N29" s="328"/>
      <c r="O29" s="327">
        <v>7</v>
      </c>
      <c r="P29" s="326"/>
      <c r="Q29" s="327">
        <v>3</v>
      </c>
      <c r="R29" s="326">
        <v>3</v>
      </c>
      <c r="S29" s="327">
        <v>1</v>
      </c>
      <c r="T29" s="326"/>
      <c r="U29" s="327"/>
      <c r="V29" s="326"/>
      <c r="W29" s="304"/>
      <c r="X29" s="305"/>
    </row>
    <row r="30" spans="1:29" ht="20.45" customHeight="1">
      <c r="A30" s="639" t="s">
        <v>463</v>
      </c>
      <c r="B30" s="640"/>
      <c r="C30" s="640"/>
      <c r="D30" s="641"/>
      <c r="E30" s="322">
        <f t="shared" si="5"/>
        <v>13</v>
      </c>
      <c r="F30" s="323">
        <f t="shared" si="5"/>
        <v>1</v>
      </c>
      <c r="G30" s="324"/>
      <c r="H30" s="326"/>
      <c r="I30" s="327"/>
      <c r="J30" s="325"/>
      <c r="K30" s="182">
        <v>1</v>
      </c>
      <c r="L30" s="326"/>
      <c r="M30" s="327">
        <v>2</v>
      </c>
      <c r="N30" s="328">
        <v>1</v>
      </c>
      <c r="O30" s="327">
        <v>5</v>
      </c>
      <c r="P30" s="326"/>
      <c r="Q30" s="327">
        <v>2</v>
      </c>
      <c r="R30" s="326"/>
      <c r="S30" s="327">
        <v>1</v>
      </c>
      <c r="T30" s="326"/>
      <c r="U30" s="327">
        <v>2</v>
      </c>
      <c r="V30" s="326"/>
      <c r="W30" s="304"/>
      <c r="X30" s="305"/>
    </row>
    <row r="31" spans="1:29" ht="20.45" customHeight="1">
      <c r="A31" s="642" t="s">
        <v>464</v>
      </c>
      <c r="B31" s="643"/>
      <c r="C31" s="643"/>
      <c r="D31" s="644"/>
      <c r="E31" s="322">
        <f t="shared" si="5"/>
        <v>3</v>
      </c>
      <c r="F31" s="323" t="str">
        <f t="shared" si="5"/>
        <v/>
      </c>
      <c r="G31" s="324"/>
      <c r="H31" s="326"/>
      <c r="I31" s="327"/>
      <c r="J31" s="325"/>
      <c r="K31" s="182"/>
      <c r="L31" s="326"/>
      <c r="M31" s="327">
        <v>1</v>
      </c>
      <c r="N31" s="328"/>
      <c r="O31" s="327">
        <v>1</v>
      </c>
      <c r="P31" s="326"/>
      <c r="Q31" s="327">
        <v>1</v>
      </c>
      <c r="R31" s="326">
        <v>0</v>
      </c>
      <c r="S31" s="327"/>
      <c r="T31" s="326"/>
      <c r="U31" s="327"/>
      <c r="V31" s="326"/>
      <c r="W31" s="304"/>
      <c r="X31" s="305"/>
    </row>
    <row r="32" spans="1:29" ht="20.45" customHeight="1">
      <c r="A32" s="645" t="s">
        <v>465</v>
      </c>
      <c r="B32" s="643"/>
      <c r="C32" s="643"/>
      <c r="D32" s="644"/>
      <c r="E32" s="322">
        <v>44</v>
      </c>
      <c r="F32" s="323">
        <f t="shared" si="5"/>
        <v>3</v>
      </c>
      <c r="G32" s="324">
        <v>1</v>
      </c>
      <c r="H32" s="326"/>
      <c r="I32" s="327">
        <v>1</v>
      </c>
      <c r="J32" s="325"/>
      <c r="K32" s="182">
        <v>6</v>
      </c>
      <c r="L32" s="326"/>
      <c r="M32" s="327">
        <v>9</v>
      </c>
      <c r="N32" s="328"/>
      <c r="O32" s="327">
        <v>14</v>
      </c>
      <c r="P32" s="326"/>
      <c r="Q32" s="327">
        <v>10</v>
      </c>
      <c r="R32" s="326">
        <v>3</v>
      </c>
      <c r="S32" s="327">
        <v>1</v>
      </c>
      <c r="T32" s="326"/>
      <c r="U32" s="327">
        <v>2</v>
      </c>
      <c r="V32" s="326"/>
      <c r="W32" s="304"/>
      <c r="X32" s="305"/>
    </row>
    <row r="33" spans="1:24" ht="20.45" customHeight="1">
      <c r="A33" s="642" t="s">
        <v>466</v>
      </c>
      <c r="B33" s="643"/>
      <c r="C33" s="643"/>
      <c r="D33" s="644"/>
      <c r="E33" s="322">
        <f t="shared" si="5"/>
        <v>44</v>
      </c>
      <c r="F33" s="323" t="str">
        <f t="shared" si="5"/>
        <v/>
      </c>
      <c r="G33" s="324"/>
      <c r="H33" s="326"/>
      <c r="I33" s="327"/>
      <c r="J33" s="325"/>
      <c r="K33" s="182">
        <v>2</v>
      </c>
      <c r="L33" s="326"/>
      <c r="M33" s="327">
        <v>6</v>
      </c>
      <c r="N33" s="328"/>
      <c r="O33" s="327">
        <v>10</v>
      </c>
      <c r="P33" s="326"/>
      <c r="Q33" s="327">
        <v>10</v>
      </c>
      <c r="R33" s="326"/>
      <c r="S33" s="327">
        <v>1</v>
      </c>
      <c r="T33" s="326"/>
      <c r="U33" s="327">
        <v>15</v>
      </c>
      <c r="V33" s="326"/>
      <c r="W33" s="304"/>
      <c r="X33" s="305"/>
    </row>
    <row r="34" spans="1:24" ht="20.45" customHeight="1">
      <c r="A34" s="642" t="s">
        <v>467</v>
      </c>
      <c r="B34" s="643"/>
      <c r="C34" s="643"/>
      <c r="D34" s="644"/>
      <c r="E34" s="322">
        <f t="shared" si="5"/>
        <v>31</v>
      </c>
      <c r="F34" s="323" t="str">
        <f t="shared" si="5"/>
        <v/>
      </c>
      <c r="G34" s="324"/>
      <c r="H34" s="326"/>
      <c r="I34" s="327">
        <v>1</v>
      </c>
      <c r="J34" s="325"/>
      <c r="K34" s="182">
        <v>3</v>
      </c>
      <c r="L34" s="326"/>
      <c r="M34" s="327">
        <v>4</v>
      </c>
      <c r="N34" s="328"/>
      <c r="O34" s="327">
        <v>10</v>
      </c>
      <c r="P34" s="326"/>
      <c r="Q34" s="327">
        <v>9</v>
      </c>
      <c r="R34" s="326"/>
      <c r="S34" s="327"/>
      <c r="T34" s="326"/>
      <c r="U34" s="327">
        <v>4</v>
      </c>
      <c r="V34" s="326"/>
      <c r="W34" s="304"/>
      <c r="X34" s="305"/>
    </row>
    <row r="35" spans="1:24" ht="20.45" customHeight="1">
      <c r="A35" s="642" t="s">
        <v>468</v>
      </c>
      <c r="B35" s="643"/>
      <c r="C35" s="643"/>
      <c r="D35" s="644"/>
      <c r="E35" s="322">
        <f t="shared" si="5"/>
        <v>31</v>
      </c>
      <c r="F35" s="323" t="str">
        <f t="shared" si="5"/>
        <v/>
      </c>
      <c r="G35" s="324"/>
      <c r="H35" s="326"/>
      <c r="I35" s="327">
        <v>1</v>
      </c>
      <c r="J35" s="325"/>
      <c r="K35" s="182">
        <v>3</v>
      </c>
      <c r="L35" s="326"/>
      <c r="M35" s="327">
        <v>4</v>
      </c>
      <c r="N35" s="328"/>
      <c r="O35" s="327">
        <v>10</v>
      </c>
      <c r="P35" s="326"/>
      <c r="Q35" s="327">
        <v>9</v>
      </c>
      <c r="R35" s="326"/>
      <c r="S35" s="327"/>
      <c r="T35" s="326"/>
      <c r="U35" s="327">
        <v>4</v>
      </c>
      <c r="V35" s="326"/>
      <c r="W35" s="304"/>
      <c r="X35" s="305"/>
    </row>
    <row r="36" spans="1:24" ht="20.45" customHeight="1">
      <c r="A36" s="653" t="s">
        <v>469</v>
      </c>
      <c r="B36" s="654"/>
      <c r="C36" s="654"/>
      <c r="D36" s="655"/>
      <c r="E36" s="322">
        <f t="shared" si="5"/>
        <v>29</v>
      </c>
      <c r="F36" s="323" t="str">
        <f t="shared" si="5"/>
        <v/>
      </c>
      <c r="G36" s="324"/>
      <c r="H36" s="326"/>
      <c r="I36" s="327">
        <v>1</v>
      </c>
      <c r="J36" s="325"/>
      <c r="K36" s="182">
        <v>3</v>
      </c>
      <c r="L36" s="326"/>
      <c r="M36" s="327">
        <v>7</v>
      </c>
      <c r="N36" s="328"/>
      <c r="O36" s="327">
        <v>8</v>
      </c>
      <c r="P36" s="326"/>
      <c r="Q36" s="327">
        <v>8</v>
      </c>
      <c r="R36" s="326"/>
      <c r="S36" s="327">
        <v>1</v>
      </c>
      <c r="T36" s="326"/>
      <c r="U36" s="327">
        <v>1</v>
      </c>
      <c r="V36" s="326"/>
      <c r="W36" s="304"/>
      <c r="X36" s="305"/>
    </row>
    <row r="37" spans="1:24" ht="20.45" customHeight="1">
      <c r="A37" s="642" t="s">
        <v>470</v>
      </c>
      <c r="B37" s="643"/>
      <c r="C37" s="643"/>
      <c r="D37" s="644"/>
      <c r="E37" s="322">
        <f>IF(I37+K37+M37+O37+Q37+S37+U37+W37=0,"",I37+K37+M37+O37+Q37+S37+U37+W37+G37)</f>
        <v>49</v>
      </c>
      <c r="F37" s="323">
        <f t="shared" si="5"/>
        <v>3</v>
      </c>
      <c r="G37" s="324">
        <v>1</v>
      </c>
      <c r="H37" s="326"/>
      <c r="I37" s="327"/>
      <c r="J37" s="325"/>
      <c r="K37" s="182">
        <v>2</v>
      </c>
      <c r="L37" s="326"/>
      <c r="M37" s="327">
        <v>12</v>
      </c>
      <c r="N37" s="328">
        <v>1</v>
      </c>
      <c r="O37" s="327">
        <v>14</v>
      </c>
      <c r="P37" s="326"/>
      <c r="Q37" s="327">
        <v>11</v>
      </c>
      <c r="R37" s="326">
        <v>2</v>
      </c>
      <c r="S37" s="327"/>
      <c r="T37" s="326"/>
      <c r="U37" s="327">
        <v>9</v>
      </c>
      <c r="V37" s="326"/>
      <c r="W37" s="304"/>
      <c r="X37" s="305"/>
    </row>
    <row r="38" spans="1:24" ht="20.45" customHeight="1">
      <c r="A38" s="646" t="s">
        <v>471</v>
      </c>
      <c r="B38" s="643"/>
      <c r="C38" s="643"/>
      <c r="D38" s="644"/>
      <c r="E38" s="322">
        <f t="shared" si="5"/>
        <v>23</v>
      </c>
      <c r="F38" s="323">
        <f t="shared" si="5"/>
        <v>2</v>
      </c>
      <c r="G38" s="324"/>
      <c r="H38" s="326"/>
      <c r="I38" s="327"/>
      <c r="J38" s="325"/>
      <c r="K38" s="182">
        <v>3</v>
      </c>
      <c r="L38" s="326"/>
      <c r="M38" s="327">
        <v>5</v>
      </c>
      <c r="N38" s="328"/>
      <c r="O38" s="327">
        <v>11</v>
      </c>
      <c r="P38" s="326"/>
      <c r="Q38" s="327">
        <v>3</v>
      </c>
      <c r="R38" s="326">
        <v>2</v>
      </c>
      <c r="S38" s="327">
        <v>1</v>
      </c>
      <c r="T38" s="326"/>
      <c r="U38" s="327"/>
      <c r="V38" s="326"/>
      <c r="W38" s="304"/>
      <c r="X38" s="305"/>
    </row>
    <row r="39" spans="1:24" ht="20.45" customHeight="1">
      <c r="A39" s="650" t="s">
        <v>472</v>
      </c>
      <c r="B39" s="651"/>
      <c r="C39" s="651"/>
      <c r="D39" s="652"/>
      <c r="E39" s="322">
        <f t="shared" si="5"/>
        <v>19</v>
      </c>
      <c r="F39" s="323" t="str">
        <f t="shared" si="5"/>
        <v/>
      </c>
      <c r="G39" s="324"/>
      <c r="H39" s="326"/>
      <c r="I39" s="327"/>
      <c r="J39" s="325"/>
      <c r="K39" s="182">
        <v>3</v>
      </c>
      <c r="L39" s="326"/>
      <c r="M39" s="327">
        <v>4</v>
      </c>
      <c r="N39" s="328"/>
      <c r="O39" s="327">
        <v>7</v>
      </c>
      <c r="P39" s="326"/>
      <c r="Q39" s="327">
        <v>4</v>
      </c>
      <c r="R39" s="326"/>
      <c r="S39" s="327">
        <v>1</v>
      </c>
      <c r="T39" s="326"/>
      <c r="U39" s="327"/>
      <c r="V39" s="326"/>
      <c r="W39" s="304"/>
      <c r="X39" s="305"/>
    </row>
    <row r="40" spans="1:24" ht="20.45" customHeight="1" thickBot="1">
      <c r="A40" s="647" t="s">
        <v>473</v>
      </c>
      <c r="B40" s="648"/>
      <c r="C40" s="648"/>
      <c r="D40" s="649"/>
      <c r="E40" s="339">
        <f t="shared" si="5"/>
        <v>9</v>
      </c>
      <c r="F40" s="340">
        <f t="shared" si="5"/>
        <v>1</v>
      </c>
      <c r="G40" s="341"/>
      <c r="H40" s="344"/>
      <c r="I40" s="345"/>
      <c r="J40" s="342"/>
      <c r="K40" s="343"/>
      <c r="L40" s="344"/>
      <c r="M40" s="345">
        <v>1</v>
      </c>
      <c r="N40" s="346"/>
      <c r="O40" s="345">
        <v>6</v>
      </c>
      <c r="P40" s="344"/>
      <c r="Q40" s="345">
        <v>1</v>
      </c>
      <c r="R40" s="344">
        <v>1</v>
      </c>
      <c r="S40" s="345">
        <v>1</v>
      </c>
      <c r="T40" s="344"/>
      <c r="U40" s="345"/>
      <c r="V40" s="344"/>
      <c r="W40" s="347"/>
      <c r="X40" s="348"/>
    </row>
    <row r="41" spans="1:24" ht="17.100000000000001" customHeight="1">
      <c r="A41" s="638" t="s">
        <v>365</v>
      </c>
      <c r="B41" s="638"/>
      <c r="C41" s="638"/>
      <c r="D41" s="638"/>
      <c r="E41" s="638"/>
      <c r="F41" s="638"/>
      <c r="G41" s="638"/>
      <c r="H41" s="638"/>
      <c r="I41" s="638"/>
      <c r="J41" s="218"/>
      <c r="K41" s="218"/>
      <c r="L41" s="218"/>
      <c r="M41" s="218"/>
      <c r="N41" s="218"/>
      <c r="O41" s="218"/>
      <c r="P41" s="218"/>
      <c r="Q41" s="218"/>
      <c r="R41" s="218"/>
      <c r="S41" s="218"/>
      <c r="T41" s="218"/>
      <c r="U41" s="218"/>
      <c r="V41" s="218"/>
      <c r="W41" s="218"/>
      <c r="X41" s="218"/>
    </row>
  </sheetData>
  <sheetProtection selectLockedCells="1"/>
  <mergeCells count="64">
    <mergeCell ref="A29:D29"/>
    <mergeCell ref="S20:X20"/>
    <mergeCell ref="I21:J21"/>
    <mergeCell ref="K21:L21"/>
    <mergeCell ref="M21:N21"/>
    <mergeCell ref="O21:P21"/>
    <mergeCell ref="Q21:R21"/>
    <mergeCell ref="S21:T21"/>
    <mergeCell ref="U21:V21"/>
    <mergeCell ref="W21:X21"/>
    <mergeCell ref="A28:D28"/>
    <mergeCell ref="A25:D25"/>
    <mergeCell ref="A27:D27"/>
    <mergeCell ref="A23:D23"/>
    <mergeCell ref="E21:F21"/>
    <mergeCell ref="B13:D13"/>
    <mergeCell ref="B14:D14"/>
    <mergeCell ref="A11:A16"/>
    <mergeCell ref="A26:D26"/>
    <mergeCell ref="A17:D17"/>
    <mergeCell ref="A22:D22"/>
    <mergeCell ref="A24:D24"/>
    <mergeCell ref="B12:D12"/>
    <mergeCell ref="B11:D11"/>
    <mergeCell ref="A18:I18"/>
    <mergeCell ref="A20:O20"/>
    <mergeCell ref="B15:D15"/>
    <mergeCell ref="A21:D21"/>
    <mergeCell ref="B16:D16"/>
    <mergeCell ref="G21:H21"/>
    <mergeCell ref="A41:I41"/>
    <mergeCell ref="A30:D30"/>
    <mergeCell ref="A31:D31"/>
    <mergeCell ref="A32:D32"/>
    <mergeCell ref="A33:D33"/>
    <mergeCell ref="A38:D38"/>
    <mergeCell ref="A40:D40"/>
    <mergeCell ref="A39:D39"/>
    <mergeCell ref="A34:D34"/>
    <mergeCell ref="A36:D36"/>
    <mergeCell ref="A37:D37"/>
    <mergeCell ref="A35:D35"/>
    <mergeCell ref="A1:C1"/>
    <mergeCell ref="A2:O2"/>
    <mergeCell ref="A3:D3"/>
    <mergeCell ref="E3:F3"/>
    <mergeCell ref="S2:X2"/>
    <mergeCell ref="I3:J3"/>
    <mergeCell ref="K3:L3"/>
    <mergeCell ref="W3:X3"/>
    <mergeCell ref="M3:N3"/>
    <mergeCell ref="O3:P3"/>
    <mergeCell ref="Q3:R3"/>
    <mergeCell ref="S3:T3"/>
    <mergeCell ref="U3:V3"/>
    <mergeCell ref="G3:H3"/>
    <mergeCell ref="A10:D10"/>
    <mergeCell ref="B8:D8"/>
    <mergeCell ref="A5:A9"/>
    <mergeCell ref="B9:D9"/>
    <mergeCell ref="A4:D4"/>
    <mergeCell ref="B5:D5"/>
    <mergeCell ref="B6:D6"/>
    <mergeCell ref="B7:D7"/>
  </mergeCells>
  <phoneticPr fontId="1"/>
  <dataValidations count="2">
    <dataValidation imeMode="hiragana" allowBlank="1" showInputMessage="1" showErrorMessage="1" sqref="A5:D9 A22:D40 A11:D16 X1:IX1 A1:P1"/>
    <dataValidation imeMode="off" allowBlank="1" showInputMessage="1" showErrorMessage="1" sqref="E4:X17 E22:X40"/>
  </dataValidations>
  <pageMargins left="0.70866141732283472" right="0.15748031496062992" top="0.51181102362204722" bottom="0.59055118110236227" header="0.31496062992125984" footer="0.31496062992125984"/>
  <pageSetup paperSize="9" scale="93" firstPageNumber="5" orientation="portrait" useFirstPageNumber="1" r:id="rId1"/>
  <headerFooter>
    <oddFooter>&amp;C&amp;"Century,標準"&amp;12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topLeftCell="A22" zoomScale="85" zoomScaleNormal="85" workbookViewId="0">
      <selection activeCell="D43" sqref="D43:D44"/>
    </sheetView>
  </sheetViews>
  <sheetFormatPr defaultRowHeight="13.5"/>
  <cols>
    <col min="1" max="2" width="4.25" customWidth="1"/>
    <col min="3" max="3" width="7.875" customWidth="1"/>
    <col min="4" max="4" width="7.625" customWidth="1"/>
    <col min="5" max="5" width="4.125" style="176" customWidth="1"/>
    <col min="6" max="6" width="3.75" style="176"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2" customFormat="1" ht="26.1" customHeight="1">
      <c r="A1" s="623"/>
      <c r="B1" s="623"/>
      <c r="C1" s="623"/>
      <c r="D1" s="3"/>
      <c r="E1" s="351"/>
      <c r="F1" s="351"/>
      <c r="G1" s="3"/>
      <c r="H1" s="3"/>
      <c r="I1" s="3"/>
      <c r="J1" s="3"/>
      <c r="K1" s="3"/>
      <c r="L1" s="3"/>
      <c r="M1" s="3"/>
      <c r="N1" s="3"/>
      <c r="O1" s="3"/>
      <c r="P1" s="3"/>
      <c r="Q1" s="3"/>
      <c r="R1" s="3"/>
      <c r="S1" s="3"/>
      <c r="T1" s="3"/>
      <c r="U1" s="3"/>
      <c r="V1" s="3"/>
      <c r="W1" s="3"/>
      <c r="X1" s="3"/>
    </row>
    <row r="2" spans="1:24" ht="24.95" customHeight="1" thickBot="1">
      <c r="A2" s="656" t="s">
        <v>172</v>
      </c>
      <c r="B2" s="656"/>
      <c r="C2" s="656"/>
      <c r="D2" s="656"/>
      <c r="E2" s="656"/>
      <c r="F2" s="656"/>
      <c r="G2" s="656"/>
      <c r="H2" s="656"/>
      <c r="I2" s="656"/>
      <c r="J2" s="656"/>
      <c r="K2" s="656"/>
      <c r="L2" s="656"/>
      <c r="M2" s="656"/>
      <c r="N2" s="656"/>
      <c r="O2" s="656"/>
      <c r="P2" s="244"/>
      <c r="Q2" s="218"/>
      <c r="R2" s="246"/>
      <c r="S2" s="672" t="s">
        <v>528</v>
      </c>
      <c r="T2" s="672"/>
      <c r="U2" s="672"/>
      <c r="V2" s="672"/>
      <c r="W2" s="672"/>
      <c r="X2" s="672"/>
    </row>
    <row r="3" spans="1:24" ht="50.1" customHeight="1" thickBot="1">
      <c r="A3" s="673" t="s">
        <v>339</v>
      </c>
      <c r="B3" s="674"/>
      <c r="C3" s="674"/>
      <c r="D3" s="675"/>
      <c r="E3" s="677" t="s">
        <v>520</v>
      </c>
      <c r="F3" s="678"/>
      <c r="G3" s="660" t="s">
        <v>107</v>
      </c>
      <c r="H3" s="661"/>
      <c r="I3" s="662" t="s">
        <v>108</v>
      </c>
      <c r="J3" s="637"/>
      <c r="K3" s="662" t="s">
        <v>109</v>
      </c>
      <c r="L3" s="637"/>
      <c r="M3" s="662" t="s">
        <v>110</v>
      </c>
      <c r="N3" s="637"/>
      <c r="O3" s="662" t="s">
        <v>114</v>
      </c>
      <c r="P3" s="637"/>
      <c r="Q3" s="662" t="s">
        <v>111</v>
      </c>
      <c r="R3" s="637"/>
      <c r="S3" s="663" t="s">
        <v>112</v>
      </c>
      <c r="T3" s="664"/>
      <c r="U3" s="663" t="s">
        <v>113</v>
      </c>
      <c r="V3" s="671"/>
      <c r="W3" s="660" t="s">
        <v>106</v>
      </c>
      <c r="X3" s="676"/>
    </row>
    <row r="4" spans="1:24" ht="30" customHeight="1">
      <c r="A4" s="679" t="s">
        <v>137</v>
      </c>
      <c r="B4" s="680"/>
      <c r="C4" s="680"/>
      <c r="D4" s="681"/>
      <c r="E4" s="247"/>
      <c r="F4" s="352"/>
      <c r="G4" s="224"/>
      <c r="H4" s="225"/>
      <c r="I4" s="222"/>
      <c r="J4" s="223"/>
      <c r="K4" s="224"/>
      <c r="L4" s="225"/>
      <c r="M4" s="222"/>
      <c r="N4" s="226"/>
      <c r="O4" s="227"/>
      <c r="P4" s="228"/>
      <c r="Q4" s="222"/>
      <c r="R4" s="226"/>
      <c r="S4" s="227">
        <v>36</v>
      </c>
      <c r="T4" s="225"/>
      <c r="U4" s="248">
        <v>1</v>
      </c>
      <c r="V4" s="249"/>
      <c r="W4" s="250">
        <f>IF(G4+I4+K4+M4+O4+Q4+S4+U4=0,"",G4+I4+K4+M4+O4+Q4+S4+U4)</f>
        <v>37</v>
      </c>
      <c r="X4" s="251" t="str">
        <f>IF(H4+J4+L4+N4+P4+R4+T4+V4=0,"",H4+J4+L4+N4+P4+R4+T4+V4)</f>
        <v/>
      </c>
    </row>
    <row r="5" spans="1:24" ht="30" customHeight="1">
      <c r="A5" s="682" t="s">
        <v>136</v>
      </c>
      <c r="B5" s="683"/>
      <c r="C5" s="683"/>
      <c r="D5" s="684"/>
      <c r="E5" s="252"/>
      <c r="F5" s="353"/>
      <c r="G5" s="230"/>
      <c r="H5" s="231"/>
      <c r="I5" s="182"/>
      <c r="J5" s="229"/>
      <c r="K5" s="230"/>
      <c r="L5" s="231"/>
      <c r="M5" s="182"/>
      <c r="N5" s="232"/>
      <c r="O5" s="233">
        <v>4</v>
      </c>
      <c r="P5" s="234"/>
      <c r="Q5" s="182"/>
      <c r="R5" s="232"/>
      <c r="S5" s="233">
        <v>17</v>
      </c>
      <c r="T5" s="231"/>
      <c r="U5" s="253"/>
      <c r="V5" s="254"/>
      <c r="W5" s="255">
        <f t="shared" ref="W5:W10" si="0">IF(G5+I5+K5+M5+O5+Q5+S5+U5=0,"",G5+I5+K5+M5+O5+Q5+S5+U5)</f>
        <v>21</v>
      </c>
      <c r="X5" s="256" t="str">
        <f t="shared" ref="X5:X9" si="1">IF(H5+J5+L5+N5+P5+R5+T5+V5=0,"",H5+J5+L5+N5+P5+R5+T5+V5)</f>
        <v/>
      </c>
    </row>
    <row r="6" spans="1:24" ht="30" customHeight="1">
      <c r="A6" s="682" t="s">
        <v>130</v>
      </c>
      <c r="B6" s="683"/>
      <c r="C6" s="683"/>
      <c r="D6" s="684"/>
      <c r="E6" s="252">
        <v>0</v>
      </c>
      <c r="F6" s="353">
        <v>0</v>
      </c>
      <c r="G6" s="230">
        <v>0</v>
      </c>
      <c r="H6" s="231">
        <v>0</v>
      </c>
      <c r="I6" s="182">
        <v>0</v>
      </c>
      <c r="J6" s="229">
        <v>0</v>
      </c>
      <c r="K6" s="230">
        <v>0</v>
      </c>
      <c r="L6" s="231">
        <v>0</v>
      </c>
      <c r="M6" s="182">
        <v>9</v>
      </c>
      <c r="N6" s="232"/>
      <c r="O6" s="233">
        <v>19</v>
      </c>
      <c r="P6" s="234"/>
      <c r="Q6" s="182"/>
      <c r="R6" s="232"/>
      <c r="S6" s="233">
        <v>8</v>
      </c>
      <c r="T6" s="231"/>
      <c r="U6" s="253"/>
      <c r="V6" s="254"/>
      <c r="W6" s="255">
        <f t="shared" si="0"/>
        <v>36</v>
      </c>
      <c r="X6" s="256" t="str">
        <f t="shared" si="1"/>
        <v/>
      </c>
    </row>
    <row r="7" spans="1:24" ht="30" customHeight="1">
      <c r="A7" s="682" t="s">
        <v>131</v>
      </c>
      <c r="B7" s="683"/>
      <c r="C7" s="683"/>
      <c r="D7" s="684"/>
      <c r="E7" s="252">
        <v>0</v>
      </c>
      <c r="F7" s="353">
        <v>0</v>
      </c>
      <c r="G7" s="230">
        <v>0</v>
      </c>
      <c r="H7" s="231">
        <v>0</v>
      </c>
      <c r="I7" s="182">
        <v>0</v>
      </c>
      <c r="J7" s="229">
        <v>0</v>
      </c>
      <c r="K7" s="230">
        <v>0</v>
      </c>
      <c r="L7" s="231">
        <v>0</v>
      </c>
      <c r="M7" s="182">
        <v>5</v>
      </c>
      <c r="N7" s="232"/>
      <c r="O7" s="233">
        <v>7</v>
      </c>
      <c r="P7" s="234"/>
      <c r="Q7" s="182"/>
      <c r="R7" s="232"/>
      <c r="S7" s="233"/>
      <c r="T7" s="231"/>
      <c r="U7" s="253"/>
      <c r="V7" s="254"/>
      <c r="W7" s="255">
        <f t="shared" si="0"/>
        <v>12</v>
      </c>
      <c r="X7" s="256" t="str">
        <f t="shared" si="1"/>
        <v/>
      </c>
    </row>
    <row r="8" spans="1:24" ht="30" customHeight="1">
      <c r="A8" s="682" t="s">
        <v>132</v>
      </c>
      <c r="B8" s="683"/>
      <c r="C8" s="683"/>
      <c r="D8" s="684"/>
      <c r="E8" s="252"/>
      <c r="F8" s="353"/>
      <c r="G8" s="230"/>
      <c r="H8" s="231"/>
      <c r="I8" s="182"/>
      <c r="J8" s="229"/>
      <c r="K8" s="230">
        <v>3</v>
      </c>
      <c r="L8" s="231">
        <v>0</v>
      </c>
      <c r="M8" s="182">
        <v>7</v>
      </c>
      <c r="N8" s="232"/>
      <c r="O8" s="233">
        <v>1</v>
      </c>
      <c r="P8" s="234"/>
      <c r="Q8" s="182"/>
      <c r="R8" s="232"/>
      <c r="S8" s="233"/>
      <c r="T8" s="231"/>
      <c r="U8" s="253"/>
      <c r="V8" s="254"/>
      <c r="W8" s="255">
        <f t="shared" si="0"/>
        <v>11</v>
      </c>
      <c r="X8" s="256" t="str">
        <f t="shared" si="1"/>
        <v/>
      </c>
    </row>
    <row r="9" spans="1:24" ht="30" customHeight="1">
      <c r="A9" s="682" t="s">
        <v>133</v>
      </c>
      <c r="B9" s="683"/>
      <c r="C9" s="683"/>
      <c r="D9" s="684"/>
      <c r="E9" s="252"/>
      <c r="F9" s="353"/>
      <c r="G9" s="230"/>
      <c r="H9" s="231"/>
      <c r="I9" s="182">
        <v>1</v>
      </c>
      <c r="J9" s="229"/>
      <c r="K9" s="230">
        <v>6</v>
      </c>
      <c r="L9" s="231">
        <v>0</v>
      </c>
      <c r="M9" s="182">
        <v>4</v>
      </c>
      <c r="N9" s="232"/>
      <c r="O9" s="233">
        <v>1</v>
      </c>
      <c r="P9" s="234"/>
      <c r="Q9" s="182"/>
      <c r="R9" s="232"/>
      <c r="S9" s="233"/>
      <c r="T9" s="231"/>
      <c r="U9" s="253"/>
      <c r="V9" s="254"/>
      <c r="W9" s="255">
        <f t="shared" si="0"/>
        <v>12</v>
      </c>
      <c r="X9" s="256" t="str">
        <f t="shared" si="1"/>
        <v/>
      </c>
    </row>
    <row r="10" spans="1:24" ht="30" customHeight="1">
      <c r="A10" s="682" t="s">
        <v>134</v>
      </c>
      <c r="B10" s="683"/>
      <c r="C10" s="683"/>
      <c r="D10" s="684"/>
      <c r="E10" s="252"/>
      <c r="F10" s="353"/>
      <c r="G10" s="230"/>
      <c r="H10" s="231"/>
      <c r="I10" s="182">
        <v>5</v>
      </c>
      <c r="J10" s="229"/>
      <c r="K10" s="230">
        <v>12</v>
      </c>
      <c r="L10" s="231">
        <v>0</v>
      </c>
      <c r="M10" s="182">
        <v>12</v>
      </c>
      <c r="N10" s="232"/>
      <c r="O10" s="233">
        <v>10</v>
      </c>
      <c r="P10" s="234"/>
      <c r="Q10" s="182"/>
      <c r="R10" s="232"/>
      <c r="S10" s="233"/>
      <c r="T10" s="231"/>
      <c r="U10" s="253"/>
      <c r="V10" s="254"/>
      <c r="W10" s="255">
        <f t="shared" si="0"/>
        <v>39</v>
      </c>
      <c r="X10" s="256" t="str">
        <f>IF(H10+J10+L10+N10+P10+R10+T10+V10=0,"",H10+J10+L10+N10+P10+R10+T10+V10+F10)</f>
        <v/>
      </c>
    </row>
    <row r="11" spans="1:24" ht="30" customHeight="1" thickBot="1">
      <c r="A11" s="690" t="s">
        <v>135</v>
      </c>
      <c r="B11" s="691"/>
      <c r="C11" s="691"/>
      <c r="D11" s="692"/>
      <c r="E11" s="257">
        <v>1</v>
      </c>
      <c r="F11" s="354"/>
      <c r="G11" s="237">
        <v>2</v>
      </c>
      <c r="H11" s="238"/>
      <c r="I11" s="235">
        <v>7</v>
      </c>
      <c r="J11" s="236"/>
      <c r="K11" s="237">
        <v>10</v>
      </c>
      <c r="L11" s="238">
        <v>2</v>
      </c>
      <c r="M11" s="235">
        <v>6</v>
      </c>
      <c r="N11" s="239"/>
      <c r="O11" s="240"/>
      <c r="P11" s="241">
        <v>8</v>
      </c>
      <c r="Q11" s="235">
        <v>1</v>
      </c>
      <c r="R11" s="239"/>
      <c r="S11" s="240"/>
      <c r="T11" s="238"/>
      <c r="U11" s="258"/>
      <c r="V11" s="259"/>
      <c r="W11" s="260">
        <f>IF(G11+I11+K11+M11+O11+Q11+S11+U11=0,"",G11+I11+K11+M11+O11+Q11+S11+U11+E11)</f>
        <v>27</v>
      </c>
      <c r="X11" s="261">
        <f>IF(H11+J11+L11+N11+P11+R11+T11+V11=0,"",H11+J11+L11+N11+P11+R11+T11+V11+F11)</f>
        <v>10</v>
      </c>
    </row>
    <row r="12" spans="1:24" ht="30" customHeight="1" thickTop="1" thickBot="1">
      <c r="A12" s="605" t="s">
        <v>106</v>
      </c>
      <c r="B12" s="606"/>
      <c r="C12" s="606"/>
      <c r="D12" s="607"/>
      <c r="E12" s="262">
        <f>IF(SUM(E4:E11)=0,"",SUM(E4:E11))</f>
        <v>1</v>
      </c>
      <c r="F12" s="265" t="str">
        <f>IF(SUM(F4:F11)=0,"",SUM(F4:F11))</f>
        <v/>
      </c>
      <c r="G12" s="262">
        <f>IF(SUM(G4:G11)=0,"",SUM(G4:G11))</f>
        <v>2</v>
      </c>
      <c r="H12" s="263" t="str">
        <f>IF(SUM(H4:H11)=0,"",SUM(H4:H11))</f>
        <v/>
      </c>
      <c r="I12" s="264">
        <f t="shared" ref="I12:V12" si="2">IF(SUM(I4:I11)=0,"",SUM(I4:I11))</f>
        <v>13</v>
      </c>
      <c r="J12" s="265" t="str">
        <f t="shared" si="2"/>
        <v/>
      </c>
      <c r="K12" s="262">
        <f t="shared" si="2"/>
        <v>31</v>
      </c>
      <c r="L12" s="263">
        <f t="shared" si="2"/>
        <v>2</v>
      </c>
      <c r="M12" s="264">
        <f t="shared" si="2"/>
        <v>43</v>
      </c>
      <c r="N12" s="265" t="str">
        <f t="shared" si="2"/>
        <v/>
      </c>
      <c r="O12" s="262">
        <f>IF(SUM(O4:O11)=0,"",SUM(O4:O11))</f>
        <v>42</v>
      </c>
      <c r="P12" s="263">
        <f t="shared" si="2"/>
        <v>8</v>
      </c>
      <c r="Q12" s="264">
        <f t="shared" si="2"/>
        <v>1</v>
      </c>
      <c r="R12" s="265" t="str">
        <f t="shared" si="2"/>
        <v/>
      </c>
      <c r="S12" s="262">
        <f t="shared" si="2"/>
        <v>61</v>
      </c>
      <c r="T12" s="265" t="str">
        <f t="shared" si="2"/>
        <v/>
      </c>
      <c r="U12" s="262">
        <f t="shared" si="2"/>
        <v>1</v>
      </c>
      <c r="V12" s="263" t="str">
        <f t="shared" si="2"/>
        <v/>
      </c>
      <c r="W12" s="266">
        <f>SUM(W4:W11)</f>
        <v>195</v>
      </c>
      <c r="X12" s="267">
        <f>IF(SUM(X4:X11)=0,"",SUM(X4:X11))</f>
        <v>10</v>
      </c>
    </row>
    <row r="13" spans="1:24" ht="30" customHeight="1">
      <c r="A13" s="689" t="s">
        <v>365</v>
      </c>
      <c r="B13" s="689"/>
      <c r="C13" s="689"/>
      <c r="D13" s="689"/>
      <c r="E13" s="689"/>
      <c r="F13" s="689"/>
      <c r="G13" s="689"/>
      <c r="H13" s="689"/>
      <c r="I13" s="689"/>
      <c r="J13" s="218"/>
      <c r="K13" s="218"/>
      <c r="L13" s="218"/>
      <c r="M13" s="218"/>
      <c r="N13" s="218"/>
      <c r="O13" s="218"/>
      <c r="P13" s="218"/>
      <c r="Q13" s="218"/>
      <c r="R13" s="218"/>
      <c r="S13" s="218"/>
      <c r="T13" s="218"/>
      <c r="U13" s="218"/>
      <c r="V13" s="218"/>
      <c r="W13" s="218"/>
      <c r="X13" s="218"/>
    </row>
    <row r="14" spans="1:24" ht="24.95" customHeight="1">
      <c r="A14" s="218"/>
      <c r="B14" s="218"/>
      <c r="C14" s="218"/>
      <c r="D14" s="218"/>
      <c r="E14" s="218"/>
      <c r="F14" s="218"/>
      <c r="G14" s="218"/>
      <c r="H14" s="218"/>
      <c r="I14" s="218"/>
      <c r="J14" s="218"/>
      <c r="K14" s="218"/>
      <c r="L14" s="218"/>
      <c r="M14" s="218"/>
      <c r="N14" s="218"/>
      <c r="O14" s="218"/>
      <c r="P14" s="218"/>
      <c r="Q14" s="218"/>
      <c r="R14" s="218"/>
      <c r="S14" s="218"/>
      <c r="T14" s="218"/>
      <c r="U14" s="218"/>
      <c r="V14" s="218"/>
      <c r="W14" s="218"/>
      <c r="X14" s="218"/>
    </row>
    <row r="15" spans="1:24" ht="24.95" customHeight="1" thickBot="1">
      <c r="A15" s="656" t="s">
        <v>173</v>
      </c>
      <c r="B15" s="656"/>
      <c r="C15" s="656"/>
      <c r="D15" s="656"/>
      <c r="E15" s="656"/>
      <c r="F15" s="656"/>
      <c r="G15" s="656"/>
      <c r="H15" s="656"/>
      <c r="I15" s="656"/>
      <c r="J15" s="656"/>
      <c r="K15" s="656"/>
      <c r="L15" s="656"/>
      <c r="M15" s="656"/>
      <c r="N15" s="656"/>
      <c r="O15" s="656"/>
      <c r="P15" s="244"/>
      <c r="Q15" s="218"/>
      <c r="R15" s="268"/>
      <c r="S15" s="630" t="str">
        <f>S2</f>
        <v>（令和6年4月1日現在）</v>
      </c>
      <c r="T15" s="630"/>
      <c r="U15" s="630"/>
      <c r="V15" s="630"/>
      <c r="W15" s="630"/>
      <c r="X15" s="630"/>
    </row>
    <row r="16" spans="1:24" ht="50.1" customHeight="1" thickBot="1">
      <c r="A16" s="673" t="s">
        <v>340</v>
      </c>
      <c r="B16" s="674"/>
      <c r="C16" s="674"/>
      <c r="D16" s="685"/>
      <c r="E16" s="677" t="s">
        <v>520</v>
      </c>
      <c r="F16" s="678"/>
      <c r="G16" s="660" t="s">
        <v>107</v>
      </c>
      <c r="H16" s="661"/>
      <c r="I16" s="662" t="s">
        <v>108</v>
      </c>
      <c r="J16" s="637"/>
      <c r="K16" s="662" t="s">
        <v>109</v>
      </c>
      <c r="L16" s="637"/>
      <c r="M16" s="662" t="s">
        <v>110</v>
      </c>
      <c r="N16" s="637"/>
      <c r="O16" s="662" t="s">
        <v>114</v>
      </c>
      <c r="P16" s="637"/>
      <c r="Q16" s="662" t="s">
        <v>111</v>
      </c>
      <c r="R16" s="637"/>
      <c r="S16" s="663" t="s">
        <v>112</v>
      </c>
      <c r="T16" s="664"/>
      <c r="U16" s="663" t="s">
        <v>113</v>
      </c>
      <c r="V16" s="671"/>
      <c r="W16" s="660" t="s">
        <v>106</v>
      </c>
      <c r="X16" s="676"/>
    </row>
    <row r="17" spans="1:24" ht="30" customHeight="1">
      <c r="A17" s="679" t="s">
        <v>138</v>
      </c>
      <c r="B17" s="680"/>
      <c r="C17" s="680"/>
      <c r="D17" s="681"/>
      <c r="E17" s="247"/>
      <c r="F17" s="352"/>
      <c r="G17" s="224"/>
      <c r="H17" s="225"/>
      <c r="I17" s="222"/>
      <c r="J17" s="223"/>
      <c r="K17" s="224"/>
      <c r="L17" s="225"/>
      <c r="M17" s="222"/>
      <c r="N17" s="226"/>
      <c r="O17" s="227"/>
      <c r="P17" s="228"/>
      <c r="Q17" s="222"/>
      <c r="R17" s="226"/>
      <c r="S17" s="227">
        <v>1</v>
      </c>
      <c r="T17" s="225"/>
      <c r="U17" s="248"/>
      <c r="V17" s="249"/>
      <c r="W17" s="250">
        <f>IF(G17+I17+K17+M17+O17+Q17+S17+U17=0,"",G17+I17+K17+M17+O17+Q17+S17+U17)</f>
        <v>1</v>
      </c>
      <c r="X17" s="251" t="str">
        <f>IF(H17+J17+L17+N17+P17+R17+T17+V17=0,"",H17+J17+L17+N17+P17+R17+T17+V17)</f>
        <v/>
      </c>
    </row>
    <row r="18" spans="1:24" ht="30" customHeight="1">
      <c r="A18" s="682" t="s">
        <v>139</v>
      </c>
      <c r="B18" s="683"/>
      <c r="C18" s="683"/>
      <c r="D18" s="684"/>
      <c r="E18" s="252"/>
      <c r="F18" s="353"/>
      <c r="G18" s="230"/>
      <c r="H18" s="231"/>
      <c r="I18" s="182"/>
      <c r="J18" s="229"/>
      <c r="K18" s="230"/>
      <c r="L18" s="231"/>
      <c r="M18" s="182"/>
      <c r="N18" s="232"/>
      <c r="O18" s="233"/>
      <c r="P18" s="234"/>
      <c r="Q18" s="182"/>
      <c r="R18" s="232"/>
      <c r="S18" s="233">
        <v>28</v>
      </c>
      <c r="T18" s="231"/>
      <c r="U18" s="253"/>
      <c r="V18" s="254"/>
      <c r="W18" s="269">
        <f t="shared" ref="W18:W24" si="3">IF(G18+I18+K18+M18+O18+Q18+S18+U18=0,"",G18+I18+K18+M18+O18+Q18+S18+U18)</f>
        <v>28</v>
      </c>
      <c r="X18" s="270" t="str">
        <f t="shared" ref="X18:X24" si="4">IF(H18+J18+L18+N18+P18+R18+T18+V18=0,"",H18+J18+L18+N18+P18+R18+T18+V18)</f>
        <v/>
      </c>
    </row>
    <row r="19" spans="1:24" ht="30" customHeight="1">
      <c r="A19" s="682" t="s">
        <v>140</v>
      </c>
      <c r="B19" s="683"/>
      <c r="C19" s="683"/>
      <c r="D19" s="684"/>
      <c r="E19" s="252"/>
      <c r="F19" s="353"/>
      <c r="G19" s="230"/>
      <c r="H19" s="231"/>
      <c r="I19" s="182"/>
      <c r="J19" s="229"/>
      <c r="K19" s="230"/>
      <c r="L19" s="231"/>
      <c r="M19" s="182"/>
      <c r="N19" s="232"/>
      <c r="O19" s="233">
        <v>2</v>
      </c>
      <c r="P19" s="234"/>
      <c r="Q19" s="182"/>
      <c r="R19" s="232"/>
      <c r="S19" s="233">
        <v>25</v>
      </c>
      <c r="T19" s="231"/>
      <c r="U19" s="253"/>
      <c r="V19" s="254"/>
      <c r="W19" s="269">
        <f t="shared" si="3"/>
        <v>27</v>
      </c>
      <c r="X19" s="270" t="str">
        <f t="shared" si="4"/>
        <v/>
      </c>
    </row>
    <row r="20" spans="1:24" ht="30" customHeight="1">
      <c r="A20" s="682" t="s">
        <v>141</v>
      </c>
      <c r="B20" s="683"/>
      <c r="C20" s="683"/>
      <c r="D20" s="684"/>
      <c r="E20" s="252"/>
      <c r="F20" s="353"/>
      <c r="G20" s="230"/>
      <c r="H20" s="231"/>
      <c r="I20" s="182"/>
      <c r="J20" s="229"/>
      <c r="K20" s="230"/>
      <c r="L20" s="231"/>
      <c r="M20" s="182">
        <v>8</v>
      </c>
      <c r="N20" s="232"/>
      <c r="O20" s="233">
        <v>19</v>
      </c>
      <c r="P20" s="234"/>
      <c r="Q20" s="182"/>
      <c r="R20" s="232"/>
      <c r="S20" s="233">
        <v>7</v>
      </c>
      <c r="T20" s="231"/>
      <c r="U20" s="253"/>
      <c r="V20" s="254"/>
      <c r="W20" s="269">
        <f t="shared" si="3"/>
        <v>34</v>
      </c>
      <c r="X20" s="270" t="str">
        <f t="shared" si="4"/>
        <v/>
      </c>
    </row>
    <row r="21" spans="1:24" ht="30" customHeight="1">
      <c r="A21" s="682" t="s">
        <v>142</v>
      </c>
      <c r="B21" s="683"/>
      <c r="C21" s="683"/>
      <c r="D21" s="684"/>
      <c r="E21" s="252"/>
      <c r="F21" s="353"/>
      <c r="G21" s="230"/>
      <c r="H21" s="231"/>
      <c r="I21" s="182"/>
      <c r="J21" s="229"/>
      <c r="K21" s="230"/>
      <c r="L21" s="231"/>
      <c r="M21" s="182">
        <v>8</v>
      </c>
      <c r="N21" s="232"/>
      <c r="O21" s="233">
        <v>8</v>
      </c>
      <c r="P21" s="234"/>
      <c r="Q21" s="182"/>
      <c r="R21" s="232"/>
      <c r="S21" s="233"/>
      <c r="T21" s="231"/>
      <c r="U21" s="253"/>
      <c r="V21" s="254"/>
      <c r="W21" s="269">
        <f t="shared" si="3"/>
        <v>16</v>
      </c>
      <c r="X21" s="270" t="str">
        <f t="shared" si="4"/>
        <v/>
      </c>
    </row>
    <row r="22" spans="1:24" ht="30" customHeight="1">
      <c r="A22" s="682" t="s">
        <v>143</v>
      </c>
      <c r="B22" s="683"/>
      <c r="C22" s="683"/>
      <c r="D22" s="684"/>
      <c r="E22" s="252"/>
      <c r="F22" s="353"/>
      <c r="G22" s="230"/>
      <c r="H22" s="231"/>
      <c r="I22" s="182"/>
      <c r="J22" s="229"/>
      <c r="K22" s="230">
        <v>1</v>
      </c>
      <c r="L22" s="231"/>
      <c r="M22" s="182">
        <v>7</v>
      </c>
      <c r="N22" s="232"/>
      <c r="O22" s="233">
        <v>1</v>
      </c>
      <c r="P22" s="234"/>
      <c r="Q22" s="182"/>
      <c r="R22" s="232"/>
      <c r="S22" s="233"/>
      <c r="T22" s="231"/>
      <c r="U22" s="253"/>
      <c r="V22" s="254"/>
      <c r="W22" s="269">
        <f t="shared" si="3"/>
        <v>9</v>
      </c>
      <c r="X22" s="270" t="str">
        <f t="shared" si="4"/>
        <v/>
      </c>
    </row>
    <row r="23" spans="1:24" ht="30" customHeight="1">
      <c r="A23" s="682" t="s">
        <v>144</v>
      </c>
      <c r="B23" s="683"/>
      <c r="C23" s="683"/>
      <c r="D23" s="684"/>
      <c r="E23" s="252"/>
      <c r="F23" s="353"/>
      <c r="G23" s="230"/>
      <c r="H23" s="231"/>
      <c r="I23" s="182">
        <v>2</v>
      </c>
      <c r="J23" s="229"/>
      <c r="K23" s="230">
        <v>9</v>
      </c>
      <c r="L23" s="231"/>
      <c r="M23" s="182">
        <v>5</v>
      </c>
      <c r="N23" s="232"/>
      <c r="O23" s="233">
        <v>3</v>
      </c>
      <c r="P23" s="234"/>
      <c r="Q23" s="182"/>
      <c r="R23" s="232"/>
      <c r="S23" s="233"/>
      <c r="T23" s="231"/>
      <c r="U23" s="253">
        <v>1</v>
      </c>
      <c r="V23" s="254"/>
      <c r="W23" s="269">
        <f t="shared" si="3"/>
        <v>20</v>
      </c>
      <c r="X23" s="270" t="str">
        <f t="shared" si="4"/>
        <v/>
      </c>
    </row>
    <row r="24" spans="1:24" ht="30" customHeight="1">
      <c r="A24" s="682" t="s">
        <v>145</v>
      </c>
      <c r="B24" s="683"/>
      <c r="C24" s="683"/>
      <c r="D24" s="684"/>
      <c r="E24" s="252"/>
      <c r="F24" s="353"/>
      <c r="G24" s="230"/>
      <c r="H24" s="231"/>
      <c r="I24" s="182">
        <v>7</v>
      </c>
      <c r="J24" s="229"/>
      <c r="K24" s="230">
        <v>13</v>
      </c>
      <c r="L24" s="231"/>
      <c r="M24" s="182">
        <v>11</v>
      </c>
      <c r="N24" s="232"/>
      <c r="O24" s="233">
        <v>9</v>
      </c>
      <c r="P24" s="234"/>
      <c r="Q24" s="182"/>
      <c r="R24" s="232"/>
      <c r="S24" s="233"/>
      <c r="T24" s="231"/>
      <c r="U24" s="253"/>
      <c r="V24" s="254"/>
      <c r="W24" s="269">
        <f t="shared" si="3"/>
        <v>40</v>
      </c>
      <c r="X24" s="270" t="str">
        <f t="shared" si="4"/>
        <v/>
      </c>
    </row>
    <row r="25" spans="1:24" ht="30" customHeight="1" thickBot="1">
      <c r="A25" s="693" t="s">
        <v>146</v>
      </c>
      <c r="B25" s="691"/>
      <c r="C25" s="691"/>
      <c r="D25" s="692"/>
      <c r="E25" s="252">
        <v>1</v>
      </c>
      <c r="F25" s="353"/>
      <c r="G25" s="230">
        <v>2</v>
      </c>
      <c r="H25" s="231"/>
      <c r="I25" s="182">
        <v>4</v>
      </c>
      <c r="J25" s="229"/>
      <c r="K25" s="230">
        <v>8</v>
      </c>
      <c r="L25" s="231">
        <v>2</v>
      </c>
      <c r="M25" s="182">
        <v>4</v>
      </c>
      <c r="N25" s="232"/>
      <c r="O25" s="233"/>
      <c r="P25" s="234">
        <v>8</v>
      </c>
      <c r="Q25" s="182">
        <v>1</v>
      </c>
      <c r="R25" s="232"/>
      <c r="S25" s="233"/>
      <c r="T25" s="231"/>
      <c r="U25" s="258"/>
      <c r="V25" s="259"/>
      <c r="W25" s="271">
        <f>IF(G25+I25+K25+M25+O25+Q25+S25+U25=0,"",G25+I25+K25+M25+O25+Q25+S25+U25+E25)</f>
        <v>20</v>
      </c>
      <c r="X25" s="272">
        <f>IF(H25+J25+L25+N25+P25+R25+T25+V25=0,"",H25+J25+L25+N25+P25+R25+T25+V25)</f>
        <v>10</v>
      </c>
    </row>
    <row r="26" spans="1:24" ht="30" customHeight="1" thickTop="1" thickBot="1">
      <c r="A26" s="686" t="s">
        <v>106</v>
      </c>
      <c r="B26" s="687"/>
      <c r="C26" s="687"/>
      <c r="D26" s="688"/>
      <c r="E26" s="356">
        <f t="shared" ref="E26:F26" si="5">IF(SUM(E17:E25)=0,"",SUM(E17:E25))</f>
        <v>1</v>
      </c>
      <c r="F26" s="274" t="str">
        <f t="shared" si="5"/>
        <v/>
      </c>
      <c r="G26" s="355">
        <f t="shared" ref="G26:V26" si="6">IF(SUM(G17:G25)=0,"",SUM(G17:G25))</f>
        <v>2</v>
      </c>
      <c r="H26" s="274" t="str">
        <f t="shared" si="6"/>
        <v/>
      </c>
      <c r="I26" s="273">
        <f t="shared" si="6"/>
        <v>13</v>
      </c>
      <c r="J26" s="274" t="str">
        <f t="shared" si="6"/>
        <v/>
      </c>
      <c r="K26" s="275">
        <f t="shared" si="6"/>
        <v>31</v>
      </c>
      <c r="L26" s="274">
        <f t="shared" si="6"/>
        <v>2</v>
      </c>
      <c r="M26" s="273">
        <f t="shared" si="6"/>
        <v>43</v>
      </c>
      <c r="N26" s="274" t="str">
        <f t="shared" si="6"/>
        <v/>
      </c>
      <c r="O26" s="273">
        <f t="shared" si="6"/>
        <v>42</v>
      </c>
      <c r="P26" s="274">
        <f t="shared" si="6"/>
        <v>8</v>
      </c>
      <c r="Q26" s="273">
        <f t="shared" si="6"/>
        <v>1</v>
      </c>
      <c r="R26" s="274" t="str">
        <f t="shared" si="6"/>
        <v/>
      </c>
      <c r="S26" s="273">
        <f t="shared" si="6"/>
        <v>61</v>
      </c>
      <c r="T26" s="274" t="str">
        <f t="shared" si="6"/>
        <v/>
      </c>
      <c r="U26" s="273">
        <f t="shared" si="6"/>
        <v>1</v>
      </c>
      <c r="V26" s="274" t="str">
        <f t="shared" si="6"/>
        <v/>
      </c>
      <c r="W26" s="276">
        <f>SUM(W17:W25)</f>
        <v>195</v>
      </c>
      <c r="X26" s="277">
        <f>SUM(X17:X25)</f>
        <v>10</v>
      </c>
    </row>
    <row r="27" spans="1:24" ht="30" customHeight="1">
      <c r="A27" s="689" t="s">
        <v>365</v>
      </c>
      <c r="B27" s="689"/>
      <c r="C27" s="689"/>
      <c r="D27" s="689"/>
      <c r="E27" s="689"/>
      <c r="F27" s="689"/>
      <c r="G27" s="689"/>
      <c r="H27" s="689"/>
      <c r="I27" s="689"/>
      <c r="J27" s="218"/>
      <c r="K27" s="218"/>
      <c r="L27" s="218"/>
      <c r="M27" s="218"/>
      <c r="N27" s="218"/>
      <c r="O27" s="218"/>
      <c r="P27" s="218"/>
      <c r="Q27" s="218"/>
      <c r="R27" s="218"/>
      <c r="S27" s="218"/>
      <c r="T27" s="218"/>
      <c r="U27" s="218"/>
      <c r="V27" s="218"/>
      <c r="W27" s="218"/>
      <c r="X27" s="218"/>
    </row>
  </sheetData>
  <sheetProtection selectLockedCells="1"/>
  <mergeCells count="48">
    <mergeCell ref="A9:D9"/>
    <mergeCell ref="A11:D11"/>
    <mergeCell ref="A23:D23"/>
    <mergeCell ref="A24:D24"/>
    <mergeCell ref="A25:D25"/>
    <mergeCell ref="A12:D12"/>
    <mergeCell ref="A13:I13"/>
    <mergeCell ref="A15:O15"/>
    <mergeCell ref="A10:D10"/>
    <mergeCell ref="A17:D17"/>
    <mergeCell ref="E16:F16"/>
    <mergeCell ref="A26:D26"/>
    <mergeCell ref="A27:I27"/>
    <mergeCell ref="A18:D18"/>
    <mergeCell ref="A19:D19"/>
    <mergeCell ref="A20:D20"/>
    <mergeCell ref="A21:D21"/>
    <mergeCell ref="A22:D22"/>
    <mergeCell ref="U16:V16"/>
    <mergeCell ref="A4:D4"/>
    <mergeCell ref="A5:D5"/>
    <mergeCell ref="A6:D6"/>
    <mergeCell ref="A7:D7"/>
    <mergeCell ref="A8:D8"/>
    <mergeCell ref="S15:X15"/>
    <mergeCell ref="A16:D16"/>
    <mergeCell ref="W16:X16"/>
    <mergeCell ref="G16:H16"/>
    <mergeCell ref="I16:J16"/>
    <mergeCell ref="K16:L16"/>
    <mergeCell ref="M16:N16"/>
    <mergeCell ref="O16:P16"/>
    <mergeCell ref="Q16:R16"/>
    <mergeCell ref="S16:T16"/>
    <mergeCell ref="S3:T3"/>
    <mergeCell ref="U3:V3"/>
    <mergeCell ref="M3:N3"/>
    <mergeCell ref="A1:C1"/>
    <mergeCell ref="A2:O2"/>
    <mergeCell ref="S2:X2"/>
    <mergeCell ref="A3:D3"/>
    <mergeCell ref="W3:X3"/>
    <mergeCell ref="G3:H3"/>
    <mergeCell ref="I3:J3"/>
    <mergeCell ref="K3:L3"/>
    <mergeCell ref="O3:P3"/>
    <mergeCell ref="Q3:R3"/>
    <mergeCell ref="E3:F3"/>
  </mergeCells>
  <phoneticPr fontId="1"/>
  <dataValidations count="2">
    <dataValidation imeMode="off" allowBlank="1" showInputMessage="1" showErrorMessage="1" sqref="E4:X12 E17:X26"/>
    <dataValidation imeMode="hiragana" allowBlank="1" showInputMessage="1" showErrorMessage="1" sqref="A17:D26 A4:D11 X1:IX1 A1:P1"/>
  </dataValidations>
  <pageMargins left="0.15748031496062992" right="0.70866141732283472" top="0.51181102362204722" bottom="0.59055118110236227" header="0.31496062992125984" footer="0.31496062992125984"/>
  <pageSetup paperSize="9" scale="93" firstPageNumber="6" orientation="portrait" useFirstPageNumber="1" r:id="rId1"/>
  <headerFooter>
    <oddFooter>&amp;C&amp;"Century,標準"&amp;12 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70" zoomScaleNormal="70" workbookViewId="0">
      <selection activeCell="D43" sqref="D43:D44"/>
    </sheetView>
  </sheetViews>
  <sheetFormatPr defaultRowHeight="13.5"/>
  <cols>
    <col min="1" max="1" width="4.75" customWidth="1"/>
    <col min="2" max="2" width="4.75" style="34" customWidth="1"/>
    <col min="3" max="3" width="15.625" customWidth="1"/>
    <col min="4" max="7" width="13.625" style="176" customWidth="1"/>
    <col min="8" max="8" width="13.625" customWidth="1"/>
  </cols>
  <sheetData>
    <row r="1" spans="1:9" s="2" customFormat="1" ht="26.25" customHeight="1">
      <c r="A1" s="623"/>
      <c r="B1" s="623"/>
      <c r="C1" s="623"/>
      <c r="D1" s="351"/>
      <c r="E1" s="351"/>
      <c r="F1" s="351"/>
      <c r="G1" s="351"/>
      <c r="H1" s="89"/>
    </row>
    <row r="2" spans="1:9" ht="24.95" customHeight="1" thickBot="1">
      <c r="A2" s="704" t="s">
        <v>147</v>
      </c>
      <c r="B2" s="704"/>
      <c r="C2" s="704"/>
      <c r="D2" s="704"/>
      <c r="E2" s="90"/>
      <c r="F2" s="90"/>
      <c r="G2" s="91"/>
      <c r="H2" s="91" t="s">
        <v>148</v>
      </c>
    </row>
    <row r="3" spans="1:9" ht="35.1" customHeight="1" thickBot="1">
      <c r="A3" s="705" t="s">
        <v>149</v>
      </c>
      <c r="B3" s="706"/>
      <c r="C3" s="707"/>
      <c r="D3" s="561" t="s">
        <v>481</v>
      </c>
      <c r="E3" s="553" t="s">
        <v>474</v>
      </c>
      <c r="F3" s="122" t="s">
        <v>488</v>
      </c>
      <c r="G3" s="122" t="s">
        <v>513</v>
      </c>
      <c r="H3" s="122" t="s">
        <v>553</v>
      </c>
    </row>
    <row r="4" spans="1:9" ht="33" customHeight="1">
      <c r="A4" s="711" t="s">
        <v>150</v>
      </c>
      <c r="B4" s="712"/>
      <c r="C4" s="712"/>
      <c r="D4" s="562">
        <v>76856983</v>
      </c>
      <c r="E4" s="438">
        <v>75637928</v>
      </c>
      <c r="F4" s="430">
        <v>78094662</v>
      </c>
      <c r="G4" s="360">
        <v>82172780</v>
      </c>
      <c r="H4" s="360">
        <v>84146027</v>
      </c>
    </row>
    <row r="5" spans="1:9" ht="33" customHeight="1">
      <c r="A5" s="713" t="s">
        <v>151</v>
      </c>
      <c r="B5" s="701"/>
      <c r="C5" s="701"/>
      <c r="D5" s="563">
        <v>1864576</v>
      </c>
      <c r="E5" s="439">
        <v>2553304</v>
      </c>
      <c r="F5" s="214">
        <v>1878336</v>
      </c>
      <c r="G5" s="361">
        <v>1991611</v>
      </c>
      <c r="H5" s="361">
        <v>2305390</v>
      </c>
    </row>
    <row r="6" spans="1:9" ht="33" customHeight="1" thickBot="1">
      <c r="A6" s="714" t="s">
        <v>170</v>
      </c>
      <c r="B6" s="715"/>
      <c r="C6" s="715"/>
      <c r="D6" s="564">
        <f>IF(D4*D5=0,"",D5/D4*100)</f>
        <v>2.4260332987569915</v>
      </c>
      <c r="E6" s="554">
        <f>IF(E4*E5=0,"",E5/E4*100)</f>
        <v>3.3756926815869415</v>
      </c>
      <c r="F6" s="183">
        <f>IF(F4*F5=0,"",F5/F4*100)</f>
        <v>2.4052040842432993</v>
      </c>
      <c r="G6" s="364">
        <f>IF(G4*G5=0,"",G5/G4*100)</f>
        <v>2.4236870165521966</v>
      </c>
      <c r="H6" s="364">
        <f>IF(H4*H5=0,"",H5/H4*100)</f>
        <v>2.739749079299965</v>
      </c>
    </row>
    <row r="7" spans="1:9" ht="33" customHeight="1">
      <c r="A7" s="708" t="s">
        <v>152</v>
      </c>
      <c r="B7" s="698" t="s">
        <v>155</v>
      </c>
      <c r="C7" s="699"/>
      <c r="D7" s="565">
        <v>1613035</v>
      </c>
      <c r="E7" s="440">
        <v>1690947</v>
      </c>
      <c r="F7" s="213">
        <v>1634542</v>
      </c>
      <c r="G7" s="362">
        <v>1656644</v>
      </c>
      <c r="H7" s="362">
        <v>1698806</v>
      </c>
    </row>
    <row r="8" spans="1:9" ht="33" customHeight="1">
      <c r="A8" s="709"/>
      <c r="B8" s="700" t="s">
        <v>156</v>
      </c>
      <c r="C8" s="701"/>
      <c r="D8" s="563">
        <v>5811</v>
      </c>
      <c r="E8" s="439">
        <v>8059</v>
      </c>
      <c r="F8" s="214">
        <v>6650</v>
      </c>
      <c r="G8" s="361">
        <v>5559</v>
      </c>
      <c r="H8" s="361">
        <v>7840</v>
      </c>
    </row>
    <row r="9" spans="1:9" ht="33" customHeight="1">
      <c r="A9" s="709"/>
      <c r="B9" s="702" t="s">
        <v>157</v>
      </c>
      <c r="C9" s="703"/>
      <c r="D9" s="563">
        <v>185975</v>
      </c>
      <c r="E9" s="439">
        <v>805478</v>
      </c>
      <c r="F9" s="214">
        <v>182194</v>
      </c>
      <c r="G9" s="361">
        <v>197323</v>
      </c>
      <c r="H9" s="361">
        <v>504587</v>
      </c>
      <c r="I9" s="185"/>
    </row>
    <row r="10" spans="1:9" ht="33" customHeight="1">
      <c r="A10" s="709"/>
      <c r="B10" s="700" t="s">
        <v>158</v>
      </c>
      <c r="C10" s="701"/>
      <c r="D10" s="563">
        <v>19630</v>
      </c>
      <c r="E10" s="439">
        <v>18065</v>
      </c>
      <c r="F10" s="214">
        <v>20193</v>
      </c>
      <c r="G10" s="361">
        <v>19584</v>
      </c>
      <c r="H10" s="361">
        <v>23298</v>
      </c>
    </row>
    <row r="11" spans="1:9" ht="33" customHeight="1" thickBot="1">
      <c r="A11" s="710"/>
      <c r="B11" s="696" t="s">
        <v>159</v>
      </c>
      <c r="C11" s="697"/>
      <c r="D11" s="566">
        <v>40125</v>
      </c>
      <c r="E11" s="555">
        <v>30755</v>
      </c>
      <c r="F11" s="216">
        <v>34757</v>
      </c>
      <c r="G11" s="365">
        <v>112501</v>
      </c>
      <c r="H11" s="365">
        <v>70859</v>
      </c>
    </row>
    <row r="12" spans="1:9" ht="33" customHeight="1">
      <c r="A12" s="709" t="s">
        <v>153</v>
      </c>
      <c r="B12" s="716" t="s">
        <v>276</v>
      </c>
      <c r="C12" s="551" t="s">
        <v>160</v>
      </c>
      <c r="D12" s="565">
        <v>1554372</v>
      </c>
      <c r="E12" s="442">
        <v>1633047</v>
      </c>
      <c r="F12" s="213">
        <v>1572750</v>
      </c>
      <c r="G12" s="362">
        <v>1595493</v>
      </c>
      <c r="H12" s="362">
        <v>1621723</v>
      </c>
    </row>
    <row r="13" spans="1:9" ht="33" customHeight="1">
      <c r="A13" s="709"/>
      <c r="B13" s="717"/>
      <c r="C13" s="550" t="s">
        <v>161</v>
      </c>
      <c r="D13" s="563">
        <v>161598</v>
      </c>
      <c r="E13" s="443">
        <v>149934</v>
      </c>
      <c r="F13" s="214">
        <v>133632</v>
      </c>
      <c r="G13" s="361">
        <v>177714</v>
      </c>
      <c r="H13" s="361">
        <v>203199</v>
      </c>
    </row>
    <row r="14" spans="1:9" s="34" customFormat="1" ht="33" customHeight="1">
      <c r="A14" s="709"/>
      <c r="B14" s="717"/>
      <c r="C14" s="550" t="s">
        <v>278</v>
      </c>
      <c r="D14" s="563">
        <v>49900</v>
      </c>
      <c r="E14" s="443">
        <v>8102</v>
      </c>
      <c r="F14" s="214">
        <v>13573</v>
      </c>
      <c r="G14" s="361">
        <v>19253</v>
      </c>
      <c r="H14" s="361">
        <v>17089</v>
      </c>
    </row>
    <row r="15" spans="1:9" s="34" customFormat="1" ht="33" customHeight="1">
      <c r="A15" s="709"/>
      <c r="B15" s="717"/>
      <c r="C15" s="550" t="s">
        <v>279</v>
      </c>
      <c r="D15" s="563">
        <v>25490</v>
      </c>
      <c r="E15" s="443">
        <v>25490</v>
      </c>
      <c r="F15" s="214">
        <v>25490</v>
      </c>
      <c r="G15" s="361">
        <v>25490</v>
      </c>
      <c r="H15" s="361">
        <v>25490</v>
      </c>
    </row>
    <row r="16" spans="1:9" ht="33" customHeight="1" thickBot="1">
      <c r="A16" s="709"/>
      <c r="B16" s="718"/>
      <c r="C16" s="552" t="s">
        <v>162</v>
      </c>
      <c r="D16" s="567">
        <v>66816</v>
      </c>
      <c r="E16" s="556">
        <v>62831</v>
      </c>
      <c r="F16" s="217">
        <v>72042</v>
      </c>
      <c r="G16" s="366">
        <v>67229</v>
      </c>
      <c r="H16" s="366">
        <v>62950</v>
      </c>
    </row>
    <row r="17" spans="1:11" s="34" customFormat="1" ht="33" customHeight="1" thickTop="1" thickBot="1">
      <c r="A17" s="709"/>
      <c r="B17" s="694" t="s">
        <v>280</v>
      </c>
      <c r="C17" s="695"/>
      <c r="D17" s="568">
        <v>1858176</v>
      </c>
      <c r="E17" s="557">
        <f>SUM(E12:E16)</f>
        <v>1879404</v>
      </c>
      <c r="F17" s="184">
        <v>1817487</v>
      </c>
      <c r="G17" s="367">
        <f>SUM(G12:G16)</f>
        <v>1885179</v>
      </c>
      <c r="H17" s="367">
        <f>SUM(H12:H16)</f>
        <v>1930451</v>
      </c>
    </row>
    <row r="18" spans="1:11" ht="33" customHeight="1" thickBot="1">
      <c r="A18" s="709"/>
      <c r="B18" s="696" t="s">
        <v>277</v>
      </c>
      <c r="C18" s="697"/>
      <c r="D18" s="568">
        <v>6400</v>
      </c>
      <c r="E18" s="558">
        <v>673900</v>
      </c>
      <c r="F18" s="212">
        <v>60717</v>
      </c>
      <c r="G18" s="368">
        <v>106300</v>
      </c>
      <c r="H18" s="368">
        <v>374807</v>
      </c>
    </row>
    <row r="19" spans="1:11" ht="33" customHeight="1">
      <c r="A19" s="708" t="s">
        <v>154</v>
      </c>
      <c r="B19" s="698" t="s">
        <v>163</v>
      </c>
      <c r="C19" s="699"/>
      <c r="D19" s="565">
        <v>0</v>
      </c>
      <c r="E19" s="442">
        <v>686</v>
      </c>
      <c r="F19" s="213">
        <v>10052</v>
      </c>
      <c r="G19" s="362">
        <v>15081</v>
      </c>
      <c r="H19" s="362">
        <v>2468</v>
      </c>
      <c r="I19" s="81"/>
      <c r="J19" s="82"/>
      <c r="K19" s="82"/>
    </row>
    <row r="20" spans="1:11" ht="33" customHeight="1">
      <c r="A20" s="709"/>
      <c r="B20" s="700" t="s">
        <v>169</v>
      </c>
      <c r="C20" s="701"/>
      <c r="D20" s="563">
        <v>5224</v>
      </c>
      <c r="E20" s="443">
        <v>5263</v>
      </c>
      <c r="F20" s="214">
        <v>5410</v>
      </c>
      <c r="G20" s="361">
        <v>5217</v>
      </c>
      <c r="H20" s="361">
        <v>18346</v>
      </c>
      <c r="I20" s="83"/>
      <c r="J20" s="82"/>
      <c r="K20" s="82"/>
    </row>
    <row r="21" spans="1:11" ht="33" customHeight="1">
      <c r="A21" s="709"/>
      <c r="B21" s="700" t="s">
        <v>164</v>
      </c>
      <c r="C21" s="701"/>
      <c r="D21" s="563">
        <v>3629</v>
      </c>
      <c r="E21" s="443">
        <v>2947</v>
      </c>
      <c r="F21" s="214">
        <v>3467</v>
      </c>
      <c r="G21" s="361">
        <v>5414</v>
      </c>
      <c r="H21" s="361">
        <v>4988</v>
      </c>
      <c r="I21" s="83"/>
      <c r="J21" s="82"/>
      <c r="K21" s="82"/>
    </row>
    <row r="22" spans="1:11" ht="33" customHeight="1">
      <c r="A22" s="709"/>
      <c r="B22" s="700" t="s">
        <v>165</v>
      </c>
      <c r="C22" s="701"/>
      <c r="D22" s="569" t="s">
        <v>444</v>
      </c>
      <c r="E22" s="559" t="s">
        <v>476</v>
      </c>
      <c r="F22" s="215" t="s">
        <v>512</v>
      </c>
      <c r="G22" s="361" t="s">
        <v>519</v>
      </c>
      <c r="H22" s="361" t="s">
        <v>519</v>
      </c>
      <c r="I22" s="82"/>
      <c r="J22" s="82"/>
      <c r="K22" s="82"/>
    </row>
    <row r="23" spans="1:11" ht="33" customHeight="1">
      <c r="A23" s="709"/>
      <c r="B23" s="702" t="s">
        <v>166</v>
      </c>
      <c r="C23" s="703"/>
      <c r="D23" s="563">
        <v>2868</v>
      </c>
      <c r="E23" s="443">
        <v>2616</v>
      </c>
      <c r="F23" s="214">
        <v>3489</v>
      </c>
      <c r="G23" s="361">
        <v>1729</v>
      </c>
      <c r="H23" s="361">
        <v>1381</v>
      </c>
      <c r="I23" s="83"/>
      <c r="J23" s="83"/>
      <c r="K23" s="83"/>
    </row>
    <row r="24" spans="1:11" ht="33" customHeight="1">
      <c r="A24" s="709"/>
      <c r="B24" s="700" t="s">
        <v>167</v>
      </c>
      <c r="C24" s="701"/>
      <c r="D24" s="563">
        <v>23000</v>
      </c>
      <c r="E24" s="443">
        <v>597100</v>
      </c>
      <c r="F24" s="214">
        <v>60900</v>
      </c>
      <c r="G24" s="361">
        <v>49400</v>
      </c>
      <c r="H24" s="361">
        <v>360300</v>
      </c>
      <c r="I24" s="83"/>
      <c r="J24" s="83"/>
      <c r="K24" s="82"/>
    </row>
    <row r="25" spans="1:11" ht="33" customHeight="1" thickBot="1">
      <c r="A25" s="710"/>
      <c r="B25" s="696" t="s">
        <v>168</v>
      </c>
      <c r="C25" s="697"/>
      <c r="D25" s="566">
        <v>1829855</v>
      </c>
      <c r="E25" s="560">
        <v>1944692</v>
      </c>
      <c r="F25" s="216">
        <v>1794886</v>
      </c>
      <c r="G25" s="365">
        <v>1914638</v>
      </c>
      <c r="H25" s="365">
        <v>1917775</v>
      </c>
      <c r="I25" s="82"/>
      <c r="J25" s="82"/>
      <c r="K25" s="82"/>
    </row>
    <row r="26" spans="1:11">
      <c r="A26" s="4"/>
      <c r="B26" s="4"/>
      <c r="C26" s="4"/>
      <c r="D26" s="4"/>
      <c r="E26" s="4"/>
      <c r="F26" s="4"/>
      <c r="G26" s="4"/>
      <c r="H26" s="4"/>
    </row>
    <row r="27" spans="1:11">
      <c r="A27" s="4"/>
      <c r="B27" s="4"/>
      <c r="C27" s="4"/>
      <c r="D27" s="4"/>
      <c r="E27" s="4"/>
      <c r="F27" s="4"/>
      <c r="G27" s="4"/>
      <c r="H27" s="4"/>
    </row>
  </sheetData>
  <sheetProtection selectLockedCells="1"/>
  <mergeCells count="24">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 ref="B17:C17"/>
    <mergeCell ref="B18:C18"/>
    <mergeCell ref="B25:C25"/>
    <mergeCell ref="B19:C19"/>
    <mergeCell ref="B20:C20"/>
    <mergeCell ref="B21:C21"/>
    <mergeCell ref="B22:C22"/>
    <mergeCell ref="B23:C23"/>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&amp;C&amp;"Century,標準"&amp;12 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8"/>
  <sheetViews>
    <sheetView topLeftCell="A23" zoomScale="85" zoomScaleNormal="85" workbookViewId="0">
      <selection activeCell="D43" sqref="D43:D44"/>
    </sheetView>
  </sheetViews>
  <sheetFormatPr defaultRowHeight="13.5"/>
  <cols>
    <col min="1" max="1" width="4.75" customWidth="1"/>
    <col min="2" max="2" width="15.625" customWidth="1"/>
    <col min="3" max="4" width="14.875" style="176" customWidth="1"/>
    <col min="5" max="5" width="14.25" style="176" customWidth="1"/>
    <col min="6" max="6" width="14.875" style="176" customWidth="1"/>
    <col min="7" max="7" width="16.375" customWidth="1"/>
    <col min="10" max="10" width="8.625" customWidth="1"/>
  </cols>
  <sheetData>
    <row r="1" spans="1:10" s="5" customFormat="1" ht="26.25" customHeight="1">
      <c r="A1" s="623"/>
      <c r="B1" s="623"/>
      <c r="C1" s="351"/>
      <c r="D1" s="351"/>
      <c r="E1" s="351"/>
      <c r="F1" s="351"/>
      <c r="G1" s="89"/>
    </row>
    <row r="2" spans="1:10" ht="24.95" customHeight="1" thickBot="1">
      <c r="A2" s="704" t="s">
        <v>174</v>
      </c>
      <c r="B2" s="704"/>
      <c r="C2" s="704"/>
      <c r="D2" s="704"/>
      <c r="E2" s="90"/>
      <c r="F2" s="91"/>
      <c r="G2" s="91" t="s">
        <v>148</v>
      </c>
    </row>
    <row r="3" spans="1:10" ht="35.1" customHeight="1" thickBot="1">
      <c r="A3" s="705" t="s">
        <v>149</v>
      </c>
      <c r="B3" s="707"/>
      <c r="C3" s="446" t="s">
        <v>435</v>
      </c>
      <c r="D3" s="437" t="s">
        <v>483</v>
      </c>
      <c r="E3" s="242" t="s">
        <v>489</v>
      </c>
      <c r="F3" s="242" t="s">
        <v>514</v>
      </c>
      <c r="G3" s="242" t="s">
        <v>554</v>
      </c>
    </row>
    <row r="4" spans="1:10" ht="33.950000000000003" customHeight="1">
      <c r="A4" s="711" t="s">
        <v>150</v>
      </c>
      <c r="B4" s="712"/>
      <c r="C4" s="447">
        <v>76028751</v>
      </c>
      <c r="D4" s="438">
        <v>74222864</v>
      </c>
      <c r="E4" s="430">
        <v>96951816</v>
      </c>
      <c r="F4" s="360">
        <v>85326201</v>
      </c>
      <c r="G4" s="360">
        <v>84117628</v>
      </c>
      <c r="J4" s="357"/>
    </row>
    <row r="5" spans="1:10" ht="33.950000000000003" customHeight="1" thickBot="1">
      <c r="A5" s="713" t="s">
        <v>151</v>
      </c>
      <c r="B5" s="701"/>
      <c r="C5" s="448">
        <v>1888610</v>
      </c>
      <c r="D5" s="439">
        <v>1898120</v>
      </c>
      <c r="E5" s="214">
        <v>2372554</v>
      </c>
      <c r="F5" s="361">
        <v>1945592</v>
      </c>
      <c r="G5" s="361">
        <v>1948891</v>
      </c>
    </row>
    <row r="6" spans="1:10" ht="33.950000000000003" customHeight="1">
      <c r="A6" s="708" t="s">
        <v>179</v>
      </c>
      <c r="B6" s="432" t="s">
        <v>155</v>
      </c>
      <c r="C6" s="449">
        <v>1616025</v>
      </c>
      <c r="D6" s="440">
        <v>1627268</v>
      </c>
      <c r="E6" s="213">
        <v>1703898</v>
      </c>
      <c r="F6" s="362">
        <v>1658740</v>
      </c>
      <c r="G6" s="362">
        <v>1661255</v>
      </c>
    </row>
    <row r="7" spans="1:10" ht="33.950000000000003" customHeight="1">
      <c r="A7" s="709"/>
      <c r="B7" s="433" t="s">
        <v>156</v>
      </c>
      <c r="C7" s="447">
        <v>5700</v>
      </c>
      <c r="D7" s="439">
        <v>5313</v>
      </c>
      <c r="E7" s="214">
        <v>8178</v>
      </c>
      <c r="F7" s="361">
        <v>5494</v>
      </c>
      <c r="G7" s="361">
        <v>4972</v>
      </c>
    </row>
    <row r="8" spans="1:10" ht="33.950000000000003" customHeight="1">
      <c r="A8" s="709"/>
      <c r="B8" s="431" t="s">
        <v>157</v>
      </c>
      <c r="C8" s="450">
        <v>205343</v>
      </c>
      <c r="D8" s="439">
        <v>217270</v>
      </c>
      <c r="E8" s="214">
        <v>560050</v>
      </c>
      <c r="F8" s="361">
        <v>220527</v>
      </c>
      <c r="G8" s="361">
        <v>198719</v>
      </c>
    </row>
    <row r="9" spans="1:10" ht="33.950000000000003" customHeight="1">
      <c r="A9" s="709"/>
      <c r="B9" s="431" t="s">
        <v>158</v>
      </c>
      <c r="C9" s="450">
        <v>23371</v>
      </c>
      <c r="D9" s="439">
        <v>20231</v>
      </c>
      <c r="E9" s="214">
        <v>26397</v>
      </c>
      <c r="F9" s="361">
        <v>19669</v>
      </c>
      <c r="G9" s="361">
        <v>21201</v>
      </c>
    </row>
    <row r="10" spans="1:10" ht="33.950000000000003" customHeight="1" thickBot="1">
      <c r="A10" s="710"/>
      <c r="B10" s="434" t="s">
        <v>159</v>
      </c>
      <c r="C10" s="451">
        <v>38169</v>
      </c>
      <c r="D10" s="441">
        <v>28041</v>
      </c>
      <c r="E10" s="429">
        <v>74034</v>
      </c>
      <c r="F10" s="363">
        <v>41162</v>
      </c>
      <c r="G10" s="363">
        <v>62744</v>
      </c>
    </row>
    <row r="11" spans="1:10" ht="33.950000000000003" customHeight="1">
      <c r="A11" s="725" t="s">
        <v>183</v>
      </c>
      <c r="B11" s="726"/>
      <c r="C11" s="449">
        <v>2145226</v>
      </c>
      <c r="D11" s="442">
        <v>2143022</v>
      </c>
      <c r="E11" s="213">
        <v>2153107</v>
      </c>
      <c r="F11" s="362">
        <v>2156415</v>
      </c>
      <c r="G11" s="362">
        <v>2098290</v>
      </c>
    </row>
    <row r="12" spans="1:10" ht="33.950000000000003" customHeight="1">
      <c r="A12" s="727" t="s">
        <v>180</v>
      </c>
      <c r="B12" s="728"/>
      <c r="C12" s="450">
        <v>1817629</v>
      </c>
      <c r="D12" s="443">
        <v>1829717</v>
      </c>
      <c r="E12" s="214">
        <v>2248633</v>
      </c>
      <c r="F12" s="361">
        <v>1840922</v>
      </c>
      <c r="G12" s="361">
        <v>1877565</v>
      </c>
    </row>
    <row r="13" spans="1:10" ht="33.950000000000003" customHeight="1">
      <c r="A13" s="731" t="s">
        <v>184</v>
      </c>
      <c r="B13" s="732"/>
      <c r="C13" s="450">
        <v>1706440</v>
      </c>
      <c r="D13" s="443">
        <v>1706192</v>
      </c>
      <c r="E13" s="214">
        <v>1791809</v>
      </c>
      <c r="F13" s="361">
        <v>1762060</v>
      </c>
      <c r="G13" s="361">
        <v>1756984</v>
      </c>
    </row>
    <row r="14" spans="1:10" ht="17.45" customHeight="1">
      <c r="A14" s="723" t="s">
        <v>181</v>
      </c>
      <c r="B14" s="724"/>
      <c r="C14" s="751">
        <f>IF(C13=0,"",C13/C11)</f>
        <v>0.79545931291155336</v>
      </c>
      <c r="D14" s="753">
        <f>IF(D13=0,0,D13/D11)</f>
        <v>0.7961616819612678</v>
      </c>
      <c r="E14" s="738">
        <f t="shared" ref="E14" si="0">IF(E13=0,0,E13/E11)</f>
        <v>0.83219691357651993</v>
      </c>
      <c r="F14" s="740">
        <f>IF(F13=0,0,F13/F11)</f>
        <v>0.81712471857225999</v>
      </c>
      <c r="G14" s="740">
        <f>IF(G13=0,0,G13/G11)</f>
        <v>0.83734088233752246</v>
      </c>
    </row>
    <row r="15" spans="1:10" ht="17.45" customHeight="1" thickBot="1">
      <c r="A15" s="729" t="s">
        <v>182</v>
      </c>
      <c r="B15" s="730"/>
      <c r="C15" s="752"/>
      <c r="D15" s="754"/>
      <c r="E15" s="739"/>
      <c r="F15" s="741"/>
      <c r="G15" s="741"/>
    </row>
    <row r="16" spans="1:10" ht="126.75" customHeight="1" thickBot="1">
      <c r="A16" s="734" t="s">
        <v>185</v>
      </c>
      <c r="B16" s="735"/>
      <c r="C16" s="452" t="s">
        <v>521</v>
      </c>
      <c r="D16" s="444" t="s">
        <v>522</v>
      </c>
      <c r="E16" s="453" t="s">
        <v>556</v>
      </c>
      <c r="F16" s="359" t="s">
        <v>557</v>
      </c>
      <c r="G16" s="359" t="s">
        <v>555</v>
      </c>
    </row>
    <row r="17" spans="1:16" ht="18.75" customHeight="1">
      <c r="A17" s="92"/>
      <c r="B17" s="92"/>
      <c r="C17" s="93"/>
      <c r="D17" s="93"/>
      <c r="E17" s="93"/>
      <c r="F17" s="93"/>
      <c r="G17" s="93"/>
    </row>
    <row r="18" spans="1:16" ht="24.95" customHeight="1" thickBot="1">
      <c r="A18" s="733" t="s">
        <v>275</v>
      </c>
      <c r="B18" s="733"/>
      <c r="C18" s="733"/>
      <c r="D18" s="733"/>
      <c r="E18" s="733"/>
      <c r="F18" s="756" t="s">
        <v>475</v>
      </c>
      <c r="G18" s="756"/>
    </row>
    <row r="19" spans="1:16" ht="35.1" customHeight="1" thickBot="1">
      <c r="A19" s="705" t="s">
        <v>149</v>
      </c>
      <c r="B19" s="707"/>
      <c r="C19" s="446" t="s">
        <v>435</v>
      </c>
      <c r="D19" s="445" t="s">
        <v>482</v>
      </c>
      <c r="E19" s="242" t="s">
        <v>489</v>
      </c>
      <c r="F19" s="242" t="s">
        <v>514</v>
      </c>
      <c r="G19" s="242" t="s">
        <v>554</v>
      </c>
    </row>
    <row r="20" spans="1:16" ht="23.1" customHeight="1">
      <c r="A20" s="721" t="s">
        <v>175</v>
      </c>
      <c r="B20" s="722"/>
      <c r="C20" s="736">
        <v>196331</v>
      </c>
      <c r="D20" s="755">
        <v>194952</v>
      </c>
      <c r="E20" s="736">
        <v>193615</v>
      </c>
      <c r="F20" s="736">
        <v>193615</v>
      </c>
      <c r="G20" s="736">
        <v>190148</v>
      </c>
      <c r="H20" s="211"/>
      <c r="I20" s="719"/>
      <c r="J20" s="719"/>
      <c r="K20" s="719"/>
      <c r="L20" s="719"/>
      <c r="M20" s="719"/>
      <c r="N20" s="719"/>
      <c r="O20" s="719"/>
      <c r="P20" s="719"/>
    </row>
    <row r="21" spans="1:16" ht="15" customHeight="1">
      <c r="A21" s="36"/>
      <c r="B21" s="435" t="s">
        <v>350</v>
      </c>
      <c r="C21" s="737"/>
      <c r="D21" s="748"/>
      <c r="E21" s="737"/>
      <c r="F21" s="737"/>
      <c r="G21" s="737"/>
      <c r="I21" s="719"/>
      <c r="J21" s="719"/>
      <c r="K21" s="719"/>
      <c r="L21" s="719"/>
      <c r="M21" s="719"/>
      <c r="N21" s="719"/>
      <c r="O21" s="719"/>
      <c r="P21" s="719"/>
    </row>
    <row r="22" spans="1:16" ht="23.1" customHeight="1">
      <c r="A22" s="723" t="s">
        <v>176</v>
      </c>
      <c r="B22" s="724"/>
      <c r="C22" s="744">
        <f>IF(C20=0,0,(C5/C20)*1000)</f>
        <v>9619.5200961641312</v>
      </c>
      <c r="D22" s="749">
        <f>IF(D20=0,0,(D5/D20)*1000)</f>
        <v>9736.3453568057776</v>
      </c>
      <c r="E22" s="742">
        <f t="shared" ref="E22:F22" si="1">IF(E20=0,0,(E5/E20)*1000)</f>
        <v>12253.978255816957</v>
      </c>
      <c r="F22" s="742">
        <f t="shared" si="1"/>
        <v>10048.766882731194</v>
      </c>
      <c r="G22" s="742">
        <f>IF(G20=0,0,(G5/G20)*1000)</f>
        <v>10249.337358268296</v>
      </c>
      <c r="I22" s="720"/>
      <c r="J22" s="720"/>
      <c r="K22" s="720"/>
      <c r="L22" s="720"/>
      <c r="M22" s="176"/>
      <c r="N22" s="176"/>
      <c r="O22" s="176"/>
      <c r="P22" s="176"/>
    </row>
    <row r="23" spans="1:16" ht="15" customHeight="1">
      <c r="A23" s="36"/>
      <c r="B23" s="435" t="s">
        <v>349</v>
      </c>
      <c r="C23" s="744"/>
      <c r="D23" s="749"/>
      <c r="E23" s="742"/>
      <c r="F23" s="742"/>
      <c r="G23" s="742"/>
      <c r="I23" s="720"/>
      <c r="J23" s="720"/>
      <c r="K23" s="720"/>
      <c r="L23" s="720"/>
      <c r="M23" s="176"/>
      <c r="N23" s="176"/>
      <c r="O23" s="176"/>
      <c r="P23" s="176"/>
    </row>
    <row r="24" spans="1:16" ht="23.1" customHeight="1">
      <c r="A24" s="723" t="s">
        <v>177</v>
      </c>
      <c r="B24" s="724"/>
      <c r="C24" s="746">
        <v>86923</v>
      </c>
      <c r="D24" s="747">
        <v>87467</v>
      </c>
      <c r="E24" s="746">
        <v>88174</v>
      </c>
      <c r="F24" s="746">
        <v>88174</v>
      </c>
      <c r="G24" s="746">
        <v>88727</v>
      </c>
      <c r="H24" s="211"/>
    </row>
    <row r="25" spans="1:16" ht="15" customHeight="1">
      <c r="A25" s="36"/>
      <c r="B25" s="435" t="s">
        <v>351</v>
      </c>
      <c r="C25" s="737"/>
      <c r="D25" s="748"/>
      <c r="E25" s="737"/>
      <c r="F25" s="737"/>
      <c r="G25" s="737"/>
    </row>
    <row r="26" spans="1:16" ht="23.1" customHeight="1">
      <c r="A26" s="723" t="s">
        <v>178</v>
      </c>
      <c r="B26" s="724"/>
      <c r="C26" s="744">
        <f>IF(C24=0,0,(C5/C24)*1000)</f>
        <v>21727.390909195496</v>
      </c>
      <c r="D26" s="749">
        <f>IF(D24=0,0,(D5/D24)*1000)</f>
        <v>21700.984371248585</v>
      </c>
      <c r="E26" s="742">
        <f t="shared" ref="E26:F26" si="2">IF(E24=0,0,(E5/E24)*1000)</f>
        <v>26907.637171955452</v>
      </c>
      <c r="F26" s="742">
        <f t="shared" si="2"/>
        <v>22065.370744210311</v>
      </c>
      <c r="G26" s="742">
        <f t="shared" ref="G26" si="3">IF(G24=0,0,(G5/G24)*1000)</f>
        <v>21965.027556437159</v>
      </c>
    </row>
    <row r="27" spans="1:16" ht="15" customHeight="1" thickBot="1">
      <c r="A27" s="37"/>
      <c r="B27" s="436" t="s">
        <v>349</v>
      </c>
      <c r="C27" s="745"/>
      <c r="D27" s="750"/>
      <c r="E27" s="743"/>
      <c r="F27" s="743"/>
      <c r="G27" s="743"/>
    </row>
    <row r="28" spans="1:16">
      <c r="A28" s="4"/>
      <c r="B28" s="4"/>
      <c r="C28" s="4"/>
      <c r="D28" s="4"/>
      <c r="E28" s="4"/>
      <c r="F28" s="4"/>
      <c r="G28" s="4"/>
    </row>
  </sheetData>
  <mergeCells count="46">
    <mergeCell ref="G14:G15"/>
    <mergeCell ref="C22:C23"/>
    <mergeCell ref="C14:C15"/>
    <mergeCell ref="D14:D15"/>
    <mergeCell ref="D20:D21"/>
    <mergeCell ref="D22:D23"/>
    <mergeCell ref="F18:G18"/>
    <mergeCell ref="G20:G21"/>
    <mergeCell ref="C20:C21"/>
    <mergeCell ref="E22:E23"/>
    <mergeCell ref="F22:F23"/>
    <mergeCell ref="F20:F21"/>
    <mergeCell ref="G22:G23"/>
    <mergeCell ref="A24:B24"/>
    <mergeCell ref="E26:E27"/>
    <mergeCell ref="F26:F27"/>
    <mergeCell ref="G26:G27"/>
    <mergeCell ref="C26:C27"/>
    <mergeCell ref="E24:E25"/>
    <mergeCell ref="F24:F25"/>
    <mergeCell ref="G24:G25"/>
    <mergeCell ref="C24:C25"/>
    <mergeCell ref="A26:B26"/>
    <mergeCell ref="D24:D25"/>
    <mergeCell ref="D26:D27"/>
    <mergeCell ref="A1:B1"/>
    <mergeCell ref="A2:D2"/>
    <mergeCell ref="A3:B3"/>
    <mergeCell ref="A4:B4"/>
    <mergeCell ref="A5:B5"/>
    <mergeCell ref="I20:P21"/>
    <mergeCell ref="I22:L23"/>
    <mergeCell ref="A6:A10"/>
    <mergeCell ref="A19:B19"/>
    <mergeCell ref="A20:B20"/>
    <mergeCell ref="A22:B22"/>
    <mergeCell ref="A11:B11"/>
    <mergeCell ref="A12:B12"/>
    <mergeCell ref="A15:B15"/>
    <mergeCell ref="A13:B13"/>
    <mergeCell ref="A18:E18"/>
    <mergeCell ref="A14:B14"/>
    <mergeCell ref="A16:B16"/>
    <mergeCell ref="E20:E21"/>
    <mergeCell ref="E14:E15"/>
    <mergeCell ref="F14:F15"/>
  </mergeCells>
  <phoneticPr fontId="1"/>
  <dataValidations count="2">
    <dataValidation imeMode="hiragana" allowBlank="1" showInputMessage="1" showErrorMessage="1" sqref="A11:A17 A19:B27 A3:B10 A1:XFD1 C16:G16 C3:G3 C19:G19"/>
    <dataValidation imeMode="off" allowBlank="1" showInputMessage="1" showErrorMessage="1" sqref="C22:G22 C17:G17 C24:G24 C20:G20 C4:G14 C26:G26"/>
  </dataValidations>
  <pageMargins left="0.23622047244094491" right="0.70866141732283472" top="0.51181102362204722" bottom="0.59055118110236227" header="0.31496062992125984" footer="0.31496062992125984"/>
  <pageSetup paperSize="9" scale="99" firstPageNumber="8" orientation="portrait" useFirstPageNumber="1" r:id="rId1"/>
  <headerFooter>
    <oddFooter>&amp;C&amp;"Century,標準"&amp;12 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総務</vt:lpstr>
      <vt:lpstr>本部・署所の分布図 　庁舎の現況2-1</vt:lpstr>
      <vt:lpstr>組織機構</vt:lpstr>
      <vt:lpstr>事務分掌</vt:lpstr>
      <vt:lpstr>事務分掌(2)</vt:lpstr>
      <vt:lpstr>職員の配置・資格取得状況2-5</vt:lpstr>
      <vt:lpstr>職員の勤続年数・年齢別職員数</vt:lpstr>
      <vt:lpstr>当初予算の推移</vt:lpstr>
      <vt:lpstr>決算状況・人口、世帯数に対する消防費</vt:lpstr>
      <vt:lpstr>岸和田市の消防力（警備課）</vt:lpstr>
      <vt:lpstr>消防車両一覧表2-10（警備課）</vt:lpstr>
      <vt:lpstr>消防車両一覧表 (2)（警備課）</vt:lpstr>
      <vt:lpstr>消防車の配置・整備状況（警備課）</vt:lpstr>
      <vt:lpstr>令和5年度職員教養実施状況 </vt:lpstr>
      <vt:lpstr>'岸和田市の消防力（警備課）'!Print_Area</vt:lpstr>
      <vt:lpstr>'決算状況・人口、世帯数に対する消防費'!Print_Area</vt:lpstr>
      <vt:lpstr>'事務分掌(2)'!Print_Area</vt:lpstr>
      <vt:lpstr>'消防車の配置・整備状況（警備課）'!Print_Area</vt:lpstr>
      <vt:lpstr>'消防車両一覧表2-10（警備課）'!Print_Area</vt:lpstr>
      <vt:lpstr>'職員の配置・資格取得状況2-5'!Print_Area</vt:lpstr>
      <vt:lpstr>組織機構!Print_Area</vt:lpstr>
      <vt:lpstr>総務!Print_Area</vt:lpstr>
      <vt:lpstr>当初予算の推移!Print_Area</vt:lpstr>
      <vt:lpstr>'本部・署所の分布図 　庁舎の現況2-1'!Print_Area</vt:lpstr>
      <vt:lpstr>'令和5年度職員教養実施状況 '!Print_Area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user</cp:lastModifiedBy>
  <cp:lastPrinted>2024-05-30T02:09:05Z</cp:lastPrinted>
  <dcterms:created xsi:type="dcterms:W3CDTF">2016-04-20T00:57:12Z</dcterms:created>
  <dcterms:modified xsi:type="dcterms:W3CDTF">2025-07-08T04:25:05Z</dcterms:modified>
</cp:coreProperties>
</file>