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4年度年報（Ｒ5年度作成分）\"/>
    </mc:Choice>
  </mc:AlternateContent>
  <bookViews>
    <workbookView xWindow="9075" yWindow="1065" windowWidth="10425" windowHeight="8265" tabRatio="940" firstSheet="4" activeTab="5"/>
  </bookViews>
  <sheets>
    <sheet name="総務" sheetId="21" r:id="rId1"/>
    <sheet name="本部・署所の分布図 　庁舎の現況2-1" sheetId="19" r:id="rId2"/>
    <sheet name="組織機構" sheetId="20" r:id="rId3"/>
    <sheet name="事務分掌" sheetId="1" r:id="rId4"/>
    <sheet name="事務分掌(2)" sheetId="17" r:id="rId5"/>
    <sheet name="職員の配置・資格取得状況2-5" sheetId="2" r:id="rId6"/>
    <sheet name="職員の勤続年数・年齢別職員数" sheetId="3" r:id="rId7"/>
    <sheet name="当初予算の推移" sheetId="4" r:id="rId8"/>
    <sheet name="決算状況・人口、世帯数に対する消防費" sheetId="5" r:id="rId9"/>
    <sheet name="岸和田市の消防力" sheetId="6" r:id="rId10"/>
    <sheet name="消防車両一覧表2-10" sheetId="8" r:id="rId11"/>
    <sheet name="消防車両一覧表 (2)" sheetId="18" r:id="rId12"/>
    <sheet name="消防車の配置・整備状況" sheetId="7" r:id="rId13"/>
    <sheet name="令和4年度職員教養実施状況" sheetId="13" r:id="rId14"/>
  </sheets>
  <definedNames>
    <definedName name="_xlnm.Print_Area" localSheetId="9">岸和田市の消防力!$A$1:$I$32</definedName>
    <definedName name="_xlnm.Print_Area" localSheetId="8">'決算状況・人口、世帯数に対する消防費'!$A$1:$G$27</definedName>
    <definedName name="_xlnm.Print_Area" localSheetId="4">'事務分掌(2)'!$A$1:$D$41</definedName>
    <definedName name="_xlnm.Print_Area" localSheetId="12">消防車の配置・整備状況!$A$1:$L$33</definedName>
    <definedName name="_xlnm.Print_Area" localSheetId="10">'消防車両一覧表2-10'!$A$1:$N$41</definedName>
    <definedName name="_xlnm.Print_Area" localSheetId="5">'職員の配置・資格取得状況2-5'!$A$1:$X$41</definedName>
    <definedName name="_xlnm.Print_Area" localSheetId="2">組織機構!$A$1:$Y$56</definedName>
    <definedName name="_xlnm.Print_Area" localSheetId="0">総務!$A$1:$G$35</definedName>
    <definedName name="_xlnm.Print_Area" localSheetId="7">当初予算の推移!$A$1:$H$25</definedName>
    <definedName name="_xlnm.Print_Area" localSheetId="1">'本部・署所の分布図 　庁舎の現況2-1'!$A$1:$G$52</definedName>
    <definedName name="_xlnm.Print_Area" localSheetId="13">令和4年度職員教養実施状況!$A$1:$F$44</definedName>
  </definedNames>
  <calcPr calcId="162913"/>
</workbook>
</file>

<file path=xl/calcChain.xml><?xml version="1.0" encoding="utf-8"?>
<calcChain xmlns="http://schemas.openxmlformats.org/spreadsheetml/2006/main">
  <c r="E25" i="2" l="1"/>
  <c r="E37" i="2"/>
  <c r="L25" i="7" l="1"/>
  <c r="F24" i="7"/>
  <c r="G24" i="7"/>
  <c r="H24" i="7"/>
  <c r="I24" i="7"/>
  <c r="J24" i="7"/>
  <c r="K24" i="7"/>
  <c r="E24" i="7"/>
  <c r="L23" i="7"/>
  <c r="L17" i="7"/>
  <c r="E5" i="2" l="1"/>
  <c r="E4" i="2" s="1"/>
  <c r="I4" i="2"/>
  <c r="G14" i="5"/>
  <c r="H17" i="4"/>
  <c r="C9" i="8" l="1"/>
  <c r="K10" i="8"/>
  <c r="I10" i="8"/>
  <c r="C10" i="8"/>
  <c r="K18" i="8"/>
  <c r="K28" i="8"/>
  <c r="I28" i="8"/>
  <c r="C28" i="8"/>
  <c r="F14" i="5" l="1"/>
  <c r="F22" i="5"/>
  <c r="G22" i="5"/>
  <c r="F26" i="5"/>
  <c r="G26" i="5"/>
  <c r="W11" i="3" l="1"/>
  <c r="E26" i="5"/>
  <c r="E22" i="5"/>
  <c r="E14" i="5"/>
  <c r="D26" i="5"/>
  <c r="D22" i="5"/>
  <c r="D14" i="5"/>
  <c r="C26" i="5"/>
  <c r="C22" i="5"/>
  <c r="G6" i="4"/>
  <c r="F17" i="4"/>
  <c r="F6" i="4"/>
  <c r="E6" i="4"/>
  <c r="X10" i="3"/>
  <c r="X11" i="3"/>
  <c r="W25" i="3"/>
  <c r="W4" i="3"/>
  <c r="W5" i="3"/>
  <c r="W6" i="3"/>
  <c r="W7" i="3"/>
  <c r="W8" i="3"/>
  <c r="W9" i="3"/>
  <c r="W10" i="3"/>
  <c r="X4" i="3"/>
  <c r="X5" i="3"/>
  <c r="X6" i="3"/>
  <c r="X7" i="3"/>
  <c r="X8" i="3"/>
  <c r="X9" i="3"/>
  <c r="F26" i="3"/>
  <c r="E26" i="3"/>
  <c r="F12" i="3"/>
  <c r="E12" i="3"/>
  <c r="S4" i="2" l="1"/>
  <c r="E6" i="2" l="1"/>
  <c r="H17" i="2"/>
  <c r="G17" i="2"/>
  <c r="H10" i="2"/>
  <c r="G10" i="2"/>
  <c r="H4" i="2"/>
  <c r="G4" i="2"/>
  <c r="H6" i="4" l="1"/>
  <c r="G23" i="6" l="1"/>
  <c r="G18" i="6"/>
  <c r="G15" i="6"/>
  <c r="G17" i="6"/>
  <c r="G9" i="6" l="1"/>
  <c r="K17" i="8"/>
  <c r="C17" i="8"/>
  <c r="K12" i="8"/>
  <c r="I12" i="8"/>
  <c r="C12" i="8"/>
  <c r="K33" i="8"/>
  <c r="I33" i="8"/>
  <c r="C33" i="8"/>
  <c r="E7" i="2" l="1"/>
  <c r="F40" i="2"/>
  <c r="E40" i="2"/>
  <c r="F39" i="2"/>
  <c r="E39" i="2"/>
  <c r="F38" i="2"/>
  <c r="E38" i="2"/>
  <c r="F37" i="2"/>
  <c r="F36" i="2"/>
  <c r="E36" i="2"/>
  <c r="F35" i="2"/>
  <c r="E35" i="2"/>
  <c r="F34" i="2"/>
  <c r="E34" i="2"/>
  <c r="F33" i="2"/>
  <c r="E33" i="2"/>
  <c r="F32" i="2"/>
  <c r="E32" i="2"/>
  <c r="F31" i="2"/>
  <c r="E31" i="2"/>
  <c r="F30" i="2"/>
  <c r="E30" i="2"/>
  <c r="F29" i="2"/>
  <c r="E29" i="2"/>
  <c r="F28" i="2"/>
  <c r="E28" i="2"/>
  <c r="F27" i="2"/>
  <c r="E27" i="2"/>
  <c r="F26" i="2"/>
  <c r="E26" i="2"/>
  <c r="F25" i="2"/>
  <c r="F24" i="2"/>
  <c r="E24" i="2"/>
  <c r="F23" i="2"/>
  <c r="E23" i="2"/>
  <c r="F22" i="2"/>
  <c r="E22" i="2"/>
  <c r="K19" i="8"/>
  <c r="I19" i="8"/>
  <c r="C19" i="8"/>
  <c r="G26" i="3"/>
  <c r="H26" i="3"/>
  <c r="O26" i="3"/>
  <c r="P26" i="3"/>
  <c r="G7" i="6"/>
  <c r="G5" i="6"/>
  <c r="Q17" i="2"/>
  <c r="K10" i="2"/>
  <c r="L10" i="2"/>
  <c r="M10" i="2"/>
  <c r="N10" i="2"/>
  <c r="O10" i="2"/>
  <c r="P10" i="2"/>
  <c r="Q10" i="2"/>
  <c r="R10" i="2"/>
  <c r="S10" i="2"/>
  <c r="T10" i="2"/>
  <c r="U10" i="2"/>
  <c r="V10" i="2"/>
  <c r="W10" i="2"/>
  <c r="X10" i="2"/>
  <c r="J10" i="2"/>
  <c r="I10" i="2"/>
  <c r="F24" i="6"/>
  <c r="I27" i="8"/>
  <c r="K27" i="8"/>
  <c r="C27" i="8"/>
  <c r="I9" i="8"/>
  <c r="K9" i="8"/>
  <c r="E11" i="2"/>
  <c r="E8" i="2"/>
  <c r="E9" i="2"/>
  <c r="G6" i="6"/>
  <c r="G8" i="6"/>
  <c r="G10" i="6"/>
  <c r="R4" i="2"/>
  <c r="Q4" i="2"/>
  <c r="E24" i="6"/>
  <c r="I18" i="6"/>
  <c r="G25" i="6"/>
  <c r="I28" i="6"/>
  <c r="G28" i="6"/>
  <c r="I27" i="6"/>
  <c r="G27" i="6"/>
  <c r="I25" i="6"/>
  <c r="D29" i="6"/>
  <c r="S15" i="3"/>
  <c r="X25" i="3"/>
  <c r="G2" i="18"/>
  <c r="I16" i="8"/>
  <c r="K16" i="8"/>
  <c r="C16" i="8"/>
  <c r="K30" i="8"/>
  <c r="I30" i="8"/>
  <c r="C30" i="8"/>
  <c r="K20" i="8"/>
  <c r="I20" i="8"/>
  <c r="C20" i="8"/>
  <c r="K21" i="8"/>
  <c r="C21" i="8"/>
  <c r="K13" i="8"/>
  <c r="C13" i="8"/>
  <c r="K26" i="8"/>
  <c r="I26" i="8"/>
  <c r="C26" i="8"/>
  <c r="K36" i="8"/>
  <c r="I36" i="8"/>
  <c r="C36" i="8"/>
  <c r="I15" i="6"/>
  <c r="I17" i="6"/>
  <c r="I23" i="6"/>
  <c r="I7" i="6"/>
  <c r="I8" i="6"/>
  <c r="I9" i="6"/>
  <c r="I10" i="6"/>
  <c r="I5" i="6"/>
  <c r="I6" i="6"/>
  <c r="F14" i="2"/>
  <c r="F15" i="2"/>
  <c r="F16" i="2"/>
  <c r="F11" i="2"/>
  <c r="F13" i="2"/>
  <c r="F12" i="2"/>
  <c r="F8" i="2"/>
  <c r="F9" i="2"/>
  <c r="F6" i="2"/>
  <c r="F5" i="2"/>
  <c r="E13" i="2"/>
  <c r="E14" i="2"/>
  <c r="E15" i="2"/>
  <c r="E16" i="2"/>
  <c r="E12" i="2"/>
  <c r="K4" i="2"/>
  <c r="L4" i="2"/>
  <c r="M4" i="2"/>
  <c r="N4" i="2"/>
  <c r="O4" i="2"/>
  <c r="P4" i="2"/>
  <c r="T4" i="2"/>
  <c r="U4" i="2"/>
  <c r="V4" i="2"/>
  <c r="W4" i="2"/>
  <c r="X4" i="2"/>
  <c r="J4" i="2"/>
  <c r="K17" i="2"/>
  <c r="L17" i="2"/>
  <c r="M17" i="2"/>
  <c r="N17" i="2"/>
  <c r="O17" i="2"/>
  <c r="P17" i="2"/>
  <c r="R17" i="2"/>
  <c r="S17" i="2"/>
  <c r="T17" i="2"/>
  <c r="U17" i="2"/>
  <c r="V17" i="2"/>
  <c r="W17" i="2"/>
  <c r="X17" i="2"/>
  <c r="J17" i="2"/>
  <c r="I17" i="2"/>
  <c r="S20" i="2"/>
  <c r="I12" i="3"/>
  <c r="J12" i="3"/>
  <c r="K12" i="3"/>
  <c r="L12" i="3"/>
  <c r="M12" i="3"/>
  <c r="N12" i="3"/>
  <c r="O12" i="3"/>
  <c r="P12" i="3"/>
  <c r="Q12" i="3"/>
  <c r="R12" i="3"/>
  <c r="S12" i="3"/>
  <c r="T12" i="3"/>
  <c r="U12" i="3"/>
  <c r="V12" i="3"/>
  <c r="G12" i="3"/>
  <c r="I26" i="3"/>
  <c r="J26" i="3"/>
  <c r="K26" i="3"/>
  <c r="L26" i="3"/>
  <c r="M26" i="3"/>
  <c r="N26" i="3"/>
  <c r="Q26" i="3"/>
  <c r="R26" i="3"/>
  <c r="S26" i="3"/>
  <c r="T26" i="3"/>
  <c r="U26" i="3"/>
  <c r="V26" i="3"/>
  <c r="W18" i="3"/>
  <c r="X18" i="3"/>
  <c r="W19" i="3"/>
  <c r="X19" i="3"/>
  <c r="W20" i="3"/>
  <c r="X20" i="3"/>
  <c r="W21" i="3"/>
  <c r="X21" i="3"/>
  <c r="W22" i="3"/>
  <c r="X22" i="3"/>
  <c r="W23" i="3"/>
  <c r="X23" i="3"/>
  <c r="W24" i="3"/>
  <c r="X24" i="3"/>
  <c r="W17" i="3"/>
  <c r="W26" i="3" s="1"/>
  <c r="X17" i="3"/>
  <c r="X12" i="3"/>
  <c r="C23" i="8"/>
  <c r="I23" i="8"/>
  <c r="K23" i="8"/>
  <c r="K41" i="8"/>
  <c r="I41" i="8"/>
  <c r="C41" i="8"/>
  <c r="K40" i="8"/>
  <c r="I40" i="8"/>
  <c r="C40" i="8"/>
  <c r="I6" i="8"/>
  <c r="K6" i="8"/>
  <c r="I7" i="8"/>
  <c r="K7" i="8"/>
  <c r="I8" i="8"/>
  <c r="K8" i="8"/>
  <c r="K11" i="8"/>
  <c r="I14" i="8"/>
  <c r="K14" i="8"/>
  <c r="I15" i="8"/>
  <c r="K15" i="8"/>
  <c r="K22" i="8"/>
  <c r="I25" i="8"/>
  <c r="K25" i="8"/>
  <c r="K29" i="8"/>
  <c r="I31" i="8"/>
  <c r="K31" i="8"/>
  <c r="I32" i="8"/>
  <c r="K32" i="8"/>
  <c r="K34" i="8"/>
  <c r="I35" i="8"/>
  <c r="K35" i="8"/>
  <c r="I37" i="8"/>
  <c r="K37" i="8"/>
  <c r="I38" i="8"/>
  <c r="K38" i="8"/>
  <c r="K5" i="8"/>
  <c r="I5" i="8"/>
  <c r="C38" i="8"/>
  <c r="C29" i="8"/>
  <c r="C31" i="8"/>
  <c r="C32" i="8"/>
  <c r="C34" i="8"/>
  <c r="C35" i="8"/>
  <c r="C37" i="8"/>
  <c r="C6" i="8"/>
  <c r="C7" i="8"/>
  <c r="C8" i="8"/>
  <c r="C14" i="8"/>
  <c r="C15" i="8"/>
  <c r="C22" i="8"/>
  <c r="C25" i="8"/>
  <c r="L24" i="7"/>
  <c r="L7" i="7"/>
  <c r="L8" i="7"/>
  <c r="L9" i="7"/>
  <c r="L10" i="7"/>
  <c r="L11" i="7"/>
  <c r="L12" i="7"/>
  <c r="L13" i="7"/>
  <c r="L14" i="7"/>
  <c r="L21" i="7"/>
  <c r="L15" i="7"/>
  <c r="L18" i="7"/>
  <c r="L19" i="7"/>
  <c r="L20" i="7"/>
  <c r="L16" i="7"/>
  <c r="L22" i="7"/>
  <c r="L6" i="7"/>
  <c r="L5" i="7"/>
  <c r="E29" i="6"/>
  <c r="F29" i="6"/>
  <c r="D24" i="6"/>
  <c r="E14" i="6"/>
  <c r="D14" i="6"/>
  <c r="H12" i="3"/>
  <c r="D30" i="6"/>
  <c r="X26" i="3" l="1"/>
  <c r="F10" i="2"/>
  <c r="F17" i="2"/>
  <c r="E10" i="2"/>
  <c r="E17" i="2"/>
  <c r="F30" i="6"/>
  <c r="W12" i="3"/>
  <c r="G29" i="6"/>
  <c r="E30" i="6"/>
  <c r="G14" i="6"/>
  <c r="G24" i="6"/>
  <c r="G30" i="6" l="1"/>
  <c r="F4" i="2"/>
</calcChain>
</file>

<file path=xl/sharedStrings.xml><?xml version="1.0" encoding="utf-8"?>
<sst xmlns="http://schemas.openxmlformats.org/spreadsheetml/2006/main" count="774" uniqueCount="573">
  <si>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</si>
  <si>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</si>
  <si>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</si>
  <si>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</si>
  <si>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</si>
  <si>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</si>
  <si>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</si>
  <si>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</si>
  <si>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</si>
  <si>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</si>
  <si>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</si>
  <si>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</si>
  <si>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</si>
  <si>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</si>
  <si>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</si>
  <si>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</si>
  <si>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</si>
  <si>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</si>
  <si>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</si>
  <si>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</si>
  <si>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</si>
  <si>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</si>
  <si>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</si>
  <si>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</si>
  <si>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</si>
  <si>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</si>
  <si>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</si>
  <si>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</si>
  <si>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</si>
  <si>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</si>
  <si>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</si>
  <si>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</si>
  <si>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</si>
  <si>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</si>
  <si>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</si>
  <si>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</si>
  <si>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</si>
  <si>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</si>
  <si>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</si>
  <si>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</si>
  <si>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</si>
  <si>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</si>
  <si>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</si>
  <si>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</si>
  <si>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</si>
  <si>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</si>
  <si>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</si>
  <si>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</si>
  <si>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</si>
  <si>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</si>
  <si>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</si>
  <si>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</si>
  <si>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</si>
  <si>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</si>
  <si>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</si>
  <si>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</si>
  <si>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</si>
  <si>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</si>
  <si>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</si>
  <si>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</si>
  <si>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</si>
  <si>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</si>
  <si>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</si>
  <si>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</si>
  <si>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</si>
  <si>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</si>
  <si>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</si>
  <si>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</si>
  <si>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</si>
  <si>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</si>
  <si>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</si>
  <si>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</si>
  <si>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</si>
  <si>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</si>
  <si>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</si>
  <si>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</si>
  <si>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</si>
  <si>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</si>
  <si>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</si>
  <si>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</si>
  <si>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</si>
  <si>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</si>
  <si>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</si>
  <si>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</si>
  <si>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</si>
  <si>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</si>
  <si>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</si>
  <si>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</si>
  <si>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</si>
  <si>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</si>
  <si>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</si>
  <si>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</si>
  <si>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</si>
  <si>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</si>
  <si>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</si>
  <si>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</si>
  <si>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</si>
  <si>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</si>
  <si>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</si>
  <si>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</si>
  <si>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</si>
  <si>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</si>
  <si>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</si>
  <si>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</si>
  <si>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</si>
  <si>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</si>
  <si>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</si>
  <si>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</si>
  <si>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</si>
  <si>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</si>
  <si>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</si>
  <si>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</si>
  <si>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</si>
  <si>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</si>
  <si>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</si>
  <si>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</si>
  <si>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</si>
  <si>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</si>
  <si>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</si>
  <si>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</si>
  <si>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</si>
  <si>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</si>
  <si>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</si>
  <si>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</si>
  <si>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</si>
  <si>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</si>
  <si>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</si>
  <si>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</si>
  <si>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</si>
  <si>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</si>
  <si>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</si>
  <si>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</si>
  <si>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</si>
  <si>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</si>
  <si>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</si>
  <si>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</si>
  <si>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</si>
  <si>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</si>
  <si>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</si>
  <si>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</si>
  <si>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</si>
  <si>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</si>
  <si>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</si>
  <si>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</si>
  <si>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</si>
  <si>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</si>
  <si>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</si>
  <si>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</si>
  <si>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</si>
  <si>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</si>
  <si>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</si>
  <si>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</si>
  <si>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</si>
  <si>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</si>
  <si>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</si>
  <si>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</si>
  <si>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</si>
  <si>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</si>
  <si>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</si>
  <si>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</si>
  <si>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</si>
  <si>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</si>
  <si>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</si>
  <si>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</si>
  <si>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</si>
  <si>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</si>
  <si>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</si>
  <si>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</si>
  <si>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</si>
  <si>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</si>
  <si>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</si>
  <si>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</si>
  <si>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</si>
  <si>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</si>
  <si>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</si>
  <si>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</si>
  <si>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</si>
  <si>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</si>
  <si>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</si>
  <si>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</si>
  <si>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</si>
  <si>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</si>
  <si>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</si>
  <si>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</si>
  <si>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</si>
  <si>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</si>
  <si>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</si>
  <si>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</si>
  <si>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</si>
  <si>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</si>
  <si>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</si>
  <si>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</si>
  <si>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</si>
  <si>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</si>
  <si>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</si>
  <si>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</si>
  <si>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</si>
  <si>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</si>
  <si>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</si>
  <si>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</si>
  <si>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</si>
  <si>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</si>
  <si>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</si>
  <si>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</si>
  <si>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</si>
  <si>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</si>
  <si>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</si>
  <si>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</si>
  <si>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</si>
  <si>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</si>
  <si>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</si>
  <si>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</si>
  <si>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</si>
  <si>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</si>
  <si>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</si>
  <si>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</si>
  <si>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</si>
  <si>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</si>
  <si>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</si>
  <si>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</si>
  <si>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</si>
  <si>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</si>
  <si>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</si>
  <si>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</si>
  <si>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</si>
  <si>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</si>
  <si>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</si>
  <si>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</si>
  <si>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</si>
  <si>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</si>
  <si>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</si>
  <si>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</si>
  <si>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</si>
  <si>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</si>
  <si>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</si>
  <si>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</si>
  <si>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</si>
  <si>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</si>
  <si>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</si>
  <si>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</si>
  <si>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</si>
  <si>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広報車</t>
    <rPh sb="0" eb="3">
      <t>コウホウシャ</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</si>
  <si>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</si>
  <si>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</si>
  <si>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</si>
  <si>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</si>
  <si>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</si>
  <si>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</si>
  <si>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</si>
  <si>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</si>
  <si>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</si>
  <si>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あ</t>
    <phoneticPr fontId="1"/>
  </si>
  <si>
    <t>す</t>
    <phoneticPr fontId="1"/>
  </si>
  <si>
    <t>ひ</t>
    <phoneticPr fontId="1"/>
  </si>
  <si>
    <t>は</t>
    <phoneticPr fontId="1"/>
  </si>
  <si>
    <t>も</t>
    <phoneticPr fontId="1"/>
  </si>
  <si>
    <t>そ</t>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</si>
  <si>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</si>
  <si>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</si>
  <si>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</si>
  <si>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</si>
  <si>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</si>
  <si>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はしご車技術講習</t>
    <rPh sb="3" eb="4">
      <t>シャ</t>
    </rPh>
    <rPh sb="4" eb="6">
      <t>ギジュツ</t>
    </rPh>
    <rPh sb="6" eb="8">
      <t>コウシュウ</t>
    </rPh>
    <phoneticPr fontId="1"/>
  </si>
  <si>
    <t>火災調査科</t>
    <rPh sb="0" eb="2">
      <t>カサイ</t>
    </rPh>
    <rPh sb="2" eb="4">
      <t>チョウサ</t>
    </rPh>
    <rPh sb="4" eb="5">
      <t>カ</t>
    </rPh>
    <phoneticPr fontId="1"/>
  </si>
  <si>
    <t>警防科</t>
    <rPh sb="0" eb="2">
      <t>ケイボウ</t>
    </rPh>
    <rPh sb="2" eb="3">
      <t>カ</t>
    </rPh>
    <phoneticPr fontId="1"/>
  </si>
  <si>
    <t>消防士長</t>
    <rPh sb="0" eb="4">
      <t>ショウボウシチョウ</t>
    </rPh>
    <phoneticPr fontId="1"/>
  </si>
  <si>
    <t>救急救命士養成課程</t>
    <rPh sb="0" eb="2">
      <t>キュウキュウ</t>
    </rPh>
    <rPh sb="2" eb="5">
      <t>キュウメイシ</t>
    </rPh>
    <rPh sb="5" eb="7">
      <t>ヨウセイ</t>
    </rPh>
    <rPh sb="7" eb="9">
      <t>カテイ</t>
    </rPh>
    <phoneticPr fontId="1"/>
  </si>
  <si>
    <t>人権問題研修</t>
    <rPh sb="0" eb="2">
      <t>ジンケン</t>
    </rPh>
    <rPh sb="2" eb="4">
      <t>モンダイ</t>
    </rPh>
    <rPh sb="4" eb="6">
      <t>ケンシュウ</t>
    </rPh>
    <phoneticPr fontId="1"/>
  </si>
  <si>
    <t>管理職員</t>
    <rPh sb="0" eb="2">
      <t>カンリ</t>
    </rPh>
    <rPh sb="2" eb="4">
      <t>ショクイン</t>
    </rPh>
    <phoneticPr fontId="1"/>
  </si>
  <si>
    <t>め</t>
    <phoneticPr fontId="1"/>
  </si>
  <si>
    <t>さ</t>
    <phoneticPr fontId="1"/>
  </si>
  <si>
    <t>た</t>
    <phoneticPr fontId="1"/>
  </si>
  <si>
    <t>LDG-PR1APBF</t>
    <phoneticPr fontId="1"/>
  </si>
  <si>
    <t>CBF-TRH226S</t>
    <phoneticPr fontId="1"/>
  </si>
  <si>
    <t>CBF-TRH226K</t>
    <phoneticPr fontId="1"/>
  </si>
  <si>
    <t>BDG-XZU304E</t>
    <phoneticPr fontId="1"/>
  </si>
  <si>
    <t>SKG-XZU640M</t>
    <phoneticPr fontId="1"/>
  </si>
  <si>
    <t>PD-XZU378M</t>
    <phoneticPr fontId="1"/>
  </si>
  <si>
    <t>山直分署</t>
  </si>
  <si>
    <t>春木分署</t>
  </si>
  <si>
    <t>八木出張所</t>
  </si>
  <si>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</si>
  <si>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</si>
  <si>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</si>
  <si>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</si>
  <si>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</si>
  <si>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</si>
  <si>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</si>
  <si>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</si>
  <si>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</si>
  <si>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</si>
  <si>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</si>
  <si>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</si>
  <si>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</si>
  <si>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</si>
  <si>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</si>
  <si>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</si>
  <si>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</si>
  <si>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</si>
  <si>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</si>
  <si>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</si>
  <si>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</si>
  <si>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</si>
  <si>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</si>
  <si>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</si>
  <si>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</si>
  <si>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</si>
  <si>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</si>
  <si>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</si>
  <si>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</si>
  <si>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</si>
  <si>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</si>
  <si>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</si>
  <si>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</si>
  <si>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</si>
  <si>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</si>
  <si>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</si>
  <si>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</si>
  <si>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</si>
  <si>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</si>
  <si>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</si>
  <si>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</si>
  <si>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</si>
  <si>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</si>
  <si>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</si>
  <si>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</si>
  <si>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</si>
  <si>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</si>
  <si>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</si>
  <si>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</si>
  <si>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</si>
  <si>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</si>
  <si>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</si>
  <si>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</si>
  <si>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</si>
  <si>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</si>
  <si>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</si>
  <si>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</si>
  <si>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</si>
  <si>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</si>
  <si>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</si>
  <si>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2"/>
  </si>
  <si>
    <t>岸城分署</t>
    <phoneticPr fontId="1"/>
  </si>
  <si>
    <t>岸城町7-1</t>
    <rPh sb="0" eb="1">
      <t>キシ</t>
    </rPh>
    <rPh sb="1" eb="2">
      <t>シロ</t>
    </rPh>
    <rPh sb="2" eb="3">
      <t>マチ</t>
    </rPh>
    <phoneticPr fontId="1"/>
  </si>
  <si>
    <t>平成</t>
    <phoneticPr fontId="1"/>
  </si>
  <si>
    <t>LDB-FE7JGAA</t>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</si>
  <si>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</si>
  <si>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</si>
  <si>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</si>
  <si>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</si>
  <si>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</si>
  <si>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消防士</t>
    <rPh sb="0" eb="3">
      <t>ｓｂｓ</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</si>
  <si>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</si>
  <si>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</si>
  <si>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</si>
  <si>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</si>
  <si>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</si>
  <si>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</si>
  <si>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r>
      <t xml:space="preserve">　　　　　　　　　　　　階級別
</t>
    </r>
    <r>
      <rPr>
        <sz val="11"/>
        <color theme="1"/>
        <rFont val="ＭＳ Ｐゴシック"/>
        <family val="3"/>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</si>
  <si>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</si>
  <si>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</si>
  <si>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</si>
  <si>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</si>
  <si>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</si>
  <si>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</si>
  <si>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</si>
  <si>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</si>
  <si>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</si>
  <si>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</si>
  <si>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</si>
  <si>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</si>
  <si>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</si>
  <si>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</si>
  <si>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</si>
  <si>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</si>
  <si>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</si>
  <si>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</si>
  <si>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</si>
  <si>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通信指令研修</t>
    <rPh sb="0" eb="2">
      <t>ツウシン</t>
    </rPh>
    <rPh sb="2" eb="4">
      <t>シレイ</t>
    </rPh>
    <rPh sb="4" eb="6">
      <t>ケンシュウ</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</si>
  <si>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</si>
  <si>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</si>
  <si>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</si>
  <si>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</si>
  <si>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</si>
  <si>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</si>
  <si>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</si>
  <si>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</si>
  <si>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</si>
  <si>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</si>
  <si>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</si>
  <si>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</si>
  <si>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</si>
  <si>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</si>
  <si>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</si>
  <si>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</si>
  <si>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</si>
  <si>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</si>
  <si>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</si>
  <si>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</si>
  <si>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</si>
  <si>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</si>
  <si>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</si>
  <si>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</si>
  <si>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</si>
  <si>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</si>
  <si>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</si>
  <si>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</si>
  <si>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</si>
  <si>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</si>
  <si>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</si>
  <si>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</si>
  <si>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</si>
  <si>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</si>
  <si>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</si>
  <si>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</si>
  <si>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</si>
  <si>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</si>
  <si>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</si>
  <si>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ポンプ車（水槽付CD-Ⅰ）</t>
    <phoneticPr fontId="1"/>
  </si>
  <si>
    <t>ポンプ車（水槽付CD-Ⅰ）</t>
    <phoneticPr fontId="1"/>
  </si>
  <si>
    <t>平成</t>
  </si>
  <si>
    <t>年</t>
  </si>
  <si>
    <t>TKG-XZU685M</t>
    <phoneticPr fontId="1"/>
  </si>
  <si>
    <t>TKG-XZU685M</t>
    <phoneticPr fontId="1"/>
  </si>
  <si>
    <t>ABF-TRY230</t>
    <phoneticPr fontId="1"/>
  </si>
  <si>
    <t>平成29年度</t>
    <rPh sb="0" eb="2">
      <t>ヘイセイ</t>
    </rPh>
    <rPh sb="4" eb="5">
      <t>ネン</t>
    </rPh>
    <phoneticPr fontId="1"/>
  </si>
  <si>
    <t>ち</t>
    <phoneticPr fontId="1"/>
  </si>
  <si>
    <t>司令車</t>
    <rPh sb="0" eb="2">
      <t>シレイ</t>
    </rPh>
    <rPh sb="2" eb="3">
      <t>シャ</t>
    </rPh>
    <phoneticPr fontId="1"/>
  </si>
  <si>
    <t>警備活動車</t>
    <rPh sb="0" eb="2">
      <t>ケイビ</t>
    </rPh>
    <rPh sb="2" eb="4">
      <t>カツドウ</t>
    </rPh>
    <rPh sb="4" eb="5">
      <t>シャ</t>
    </rPh>
    <phoneticPr fontId="1"/>
  </si>
  <si>
    <t>さ</t>
    <phoneticPr fontId="1"/>
  </si>
  <si>
    <t>す</t>
    <phoneticPr fontId="1"/>
  </si>
  <si>
    <t>平成</t>
    <phoneticPr fontId="1"/>
  </si>
  <si>
    <t>年</t>
    <phoneticPr fontId="1"/>
  </si>
  <si>
    <t>消防司令長</t>
    <rPh sb="0" eb="2">
      <t>ショウボウ</t>
    </rPh>
    <rPh sb="2" eb="4">
      <t>シレイ</t>
    </rPh>
    <rPh sb="4" eb="5">
      <t>チョウ</t>
    </rPh>
    <phoneticPr fontId="1"/>
  </si>
  <si>
    <t>法定点検　　　　　　　　　（件）</t>
    <rPh sb="0" eb="2">
      <t>ホウテイ</t>
    </rPh>
    <rPh sb="2" eb="4">
      <t>テンケン</t>
    </rPh>
    <rPh sb="14" eb="15">
      <t>ケン</t>
    </rPh>
    <phoneticPr fontId="1"/>
  </si>
  <si>
    <t>DAA-ZWR80G</t>
    <phoneticPr fontId="1"/>
  </si>
  <si>
    <t>TKG-XZU685</t>
    <phoneticPr fontId="1"/>
  </si>
  <si>
    <t>SDG-GX7JGAA改</t>
    <phoneticPr fontId="1"/>
  </si>
  <si>
    <t>人員搬送車</t>
    <rPh sb="0" eb="2">
      <t>ジンイン</t>
    </rPh>
    <rPh sb="2" eb="4">
      <t>ハンソウ</t>
    </rPh>
    <rPh sb="4" eb="5">
      <t>シャ</t>
    </rPh>
    <phoneticPr fontId="1"/>
  </si>
  <si>
    <t>平成30年度</t>
    <rPh sb="0" eb="2">
      <t>ヘイセイ</t>
    </rPh>
    <rPh sb="4" eb="6">
      <t>ネンド</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</si>
  <si>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</si>
  <si>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</si>
  <si>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</si>
  <si>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</si>
  <si>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</si>
  <si>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</si>
  <si>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</si>
  <si>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</si>
  <si>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</si>
  <si>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</si>
  <si>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</si>
  <si>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</si>
  <si>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 xml:space="preserve">              ―</t>
    <phoneticPr fontId="1"/>
  </si>
  <si>
    <t xml:space="preserve">              ― </t>
    <phoneticPr fontId="1"/>
  </si>
  <si>
    <t>施　　　　　　設</t>
    <rPh sb="0" eb="1">
      <t>シ</t>
    </rPh>
    <rPh sb="7" eb="8">
      <t>セツ</t>
    </rPh>
    <phoneticPr fontId="1"/>
  </si>
  <si>
    <t>人　　　　　　　　　　　員</t>
    <rPh sb="0" eb="1">
      <t>ヒト</t>
    </rPh>
    <rPh sb="12" eb="13">
      <t>イン</t>
    </rPh>
    <phoneticPr fontId="1"/>
  </si>
  <si>
    <t xml:space="preserve">              ―</t>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</si>
  <si>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</si>
  <si>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</si>
  <si>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</si>
  <si>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平成30年度</t>
    <rPh sb="0" eb="2">
      <t>ヘイセイ</t>
    </rPh>
    <rPh sb="4" eb="5">
      <t>ネン</t>
    </rPh>
    <phoneticPr fontId="1"/>
  </si>
  <si>
    <t>パトロール車</t>
    <phoneticPr fontId="1"/>
  </si>
  <si>
    <t>資機材搬送車</t>
    <phoneticPr fontId="1"/>
  </si>
  <si>
    <t>安全運転管理者法定講習</t>
    <rPh sb="0" eb="2">
      <t>アンゼン</t>
    </rPh>
    <rPh sb="2" eb="4">
      <t>ウンテン</t>
    </rPh>
    <rPh sb="4" eb="7">
      <t>カンリシャ</t>
    </rPh>
    <rPh sb="7" eb="9">
      <t>ホウテイ</t>
    </rPh>
    <rPh sb="9" eb="11">
      <t>コウシュウ</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</si>
  <si>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</si>
  <si>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消防士長</t>
    <rPh sb="0" eb="4">
      <t>ｓｂｓｔ</t>
    </rPh>
    <phoneticPr fontId="1"/>
  </si>
  <si>
    <t>非常用高規格救急車</t>
    <rPh sb="0" eb="3">
      <t>ヒジョウヨウ</t>
    </rPh>
    <rPh sb="3" eb="6">
      <t>コウキカク</t>
    </rPh>
    <rPh sb="6" eb="9">
      <t>キュウキュウシャ</t>
    </rPh>
    <phoneticPr fontId="1"/>
  </si>
  <si>
    <t>ち</t>
    <phoneticPr fontId="1"/>
  </si>
  <si>
    <t>令和</t>
    <rPh sb="0" eb="2">
      <t>レイワ</t>
    </rPh>
    <phoneticPr fontId="1"/>
  </si>
  <si>
    <t>令和2年3月</t>
    <rPh sb="0" eb="2">
      <t>レイワ</t>
    </rPh>
    <rPh sb="3" eb="4">
      <t>ネン</t>
    </rPh>
    <rPh sb="5" eb="6">
      <t>ツキ</t>
    </rPh>
    <phoneticPr fontId="1"/>
  </si>
  <si>
    <t xml:space="preserve">― </t>
  </si>
  <si>
    <t>通信指令係</t>
    <rPh sb="0" eb="2">
      <t>ツウシン</t>
    </rPh>
    <rPh sb="4" eb="5">
      <t>ガカリ</t>
    </rPh>
    <phoneticPr fontId="1"/>
  </si>
  <si>
    <t>消防司令補</t>
    <rPh sb="0" eb="5">
      <t>ｓｂｓｒｈ</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</si>
  <si>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</si>
  <si>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</si>
  <si>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</si>
  <si>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</si>
  <si>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 xml:space="preserve">  〈通信指令係〉</t>
    <rPh sb="3" eb="5">
      <t>ツウシン</t>
    </rPh>
    <rPh sb="7" eb="8">
      <t>カカリ</t>
    </rPh>
    <phoneticPr fontId="1"/>
  </si>
  <si>
    <t>署活動車</t>
    <rPh sb="0" eb="1">
      <t>ショ</t>
    </rPh>
    <rPh sb="1" eb="3">
      <t>カツドウ</t>
    </rPh>
    <rPh sb="3" eb="4">
      <t>シャ</t>
    </rPh>
    <phoneticPr fontId="1"/>
  </si>
  <si>
    <t>支援車</t>
    <rPh sb="0" eb="2">
      <t>シエン</t>
    </rPh>
    <rPh sb="2" eb="3">
      <t>シャ</t>
    </rPh>
    <phoneticPr fontId="1"/>
  </si>
  <si>
    <t>令和</t>
    <rPh sb="0" eb="2">
      <t>レイワ</t>
    </rPh>
    <phoneticPr fontId="1"/>
  </si>
  <si>
    <t>署活動車</t>
    <rPh sb="0" eb="1">
      <t>ショ</t>
    </rPh>
    <rPh sb="1" eb="4">
      <t>カツドウシャ</t>
    </rPh>
    <phoneticPr fontId="1"/>
  </si>
  <si>
    <t>普通自動車免許</t>
    <rPh sb="0" eb="2">
      <t>フツウ</t>
    </rPh>
    <phoneticPr fontId="10"/>
  </si>
  <si>
    <t>準中型自動車免許（5t）</t>
    <rPh sb="0" eb="1">
      <t>ジュン</t>
    </rPh>
    <rPh sb="1" eb="3">
      <t>チュウガタ</t>
    </rPh>
    <phoneticPr fontId="10"/>
  </si>
  <si>
    <t>準中型自動車免許（7.5t）</t>
    <rPh sb="0" eb="1">
      <t>ジュン</t>
    </rPh>
    <rPh sb="1" eb="3">
      <t>チュウガタ</t>
    </rPh>
    <phoneticPr fontId="10"/>
  </si>
  <si>
    <t>中型自動車免許（8t）</t>
    <rPh sb="0" eb="2">
      <t>チュウガタ</t>
    </rPh>
    <phoneticPr fontId="10"/>
  </si>
  <si>
    <t>中型自動車免許</t>
    <rPh sb="0" eb="2">
      <t>チュウガタ</t>
    </rPh>
    <phoneticPr fontId="10"/>
  </si>
  <si>
    <t>大型自動車免許</t>
    <rPh sb="0" eb="2">
      <t>オオガタ</t>
    </rPh>
    <rPh sb="2" eb="5">
      <t>ジドウシャ</t>
    </rPh>
    <rPh sb="5" eb="7">
      <t>メンキョ</t>
    </rPh>
    <phoneticPr fontId="10"/>
  </si>
  <si>
    <t>大型特殊自動車免許</t>
    <rPh sb="0" eb="2">
      <t>オオガタ</t>
    </rPh>
    <rPh sb="2" eb="4">
      <t>トクシュ</t>
    </rPh>
    <rPh sb="4" eb="7">
      <t>ジドウシャ</t>
    </rPh>
    <rPh sb="7" eb="9">
      <t>メンキョ</t>
    </rPh>
    <phoneticPr fontId="10"/>
  </si>
  <si>
    <t>危険物取扱免状</t>
    <rPh sb="0" eb="3">
      <t>キケンブツ</t>
    </rPh>
    <rPh sb="3" eb="5">
      <t>トリアツカイ</t>
    </rPh>
    <rPh sb="5" eb="7">
      <t>メンジョウ</t>
    </rPh>
    <phoneticPr fontId="10"/>
  </si>
  <si>
    <t>高圧ガス保安責任者</t>
    <rPh sb="0" eb="2">
      <t>コウアツ</t>
    </rPh>
    <rPh sb="4" eb="6">
      <t>ホアン</t>
    </rPh>
    <rPh sb="6" eb="9">
      <t>セキニンシャ</t>
    </rPh>
    <phoneticPr fontId="10"/>
  </si>
  <si>
    <t>衛生管理者</t>
    <rPh sb="0" eb="2">
      <t>エイセイ</t>
    </rPh>
    <rPh sb="2" eb="4">
      <t>カンリ</t>
    </rPh>
    <rPh sb="4" eb="5">
      <t>シャ</t>
    </rPh>
    <phoneticPr fontId="10"/>
  </si>
  <si>
    <t>1級．2級小型船舶操縦士</t>
    <rPh sb="1" eb="2">
      <t>キュウ</t>
    </rPh>
    <rPh sb="4" eb="5">
      <t>キュウ</t>
    </rPh>
    <rPh sb="5" eb="7">
      <t>コガタ</t>
    </rPh>
    <rPh sb="7" eb="9">
      <t>センパク</t>
    </rPh>
    <rPh sb="9" eb="12">
      <t>ソウジュウシ</t>
    </rPh>
    <phoneticPr fontId="10"/>
  </si>
  <si>
    <t>潜水士免許</t>
    <rPh sb="0" eb="3">
      <t>センスイシ</t>
    </rPh>
    <rPh sb="3" eb="5">
      <t>メンキョ</t>
    </rPh>
    <phoneticPr fontId="10"/>
  </si>
  <si>
    <t>玉掛技能</t>
    <rPh sb="0" eb="1">
      <t>タマ</t>
    </rPh>
    <rPh sb="1" eb="2">
      <t>カ</t>
    </rPh>
    <rPh sb="2" eb="4">
      <t>ギノウ</t>
    </rPh>
    <phoneticPr fontId="10"/>
  </si>
  <si>
    <t>小型移動式クレーン</t>
    <rPh sb="0" eb="2">
      <t>コガタ</t>
    </rPh>
    <rPh sb="2" eb="4">
      <t>イドウ</t>
    </rPh>
    <rPh sb="4" eb="5">
      <t>シキ</t>
    </rPh>
    <phoneticPr fontId="10"/>
  </si>
  <si>
    <t>第2種酸素欠乏危険作業主任者</t>
    <phoneticPr fontId="10"/>
  </si>
  <si>
    <t>救急救命士免許</t>
    <rPh sb="0" eb="5">
      <t>ｋｋｋ</t>
    </rPh>
    <rPh sb="5" eb="7">
      <t>メンキョ</t>
    </rPh>
    <phoneticPr fontId="10"/>
  </si>
  <si>
    <t>予防技術検定(防火査察)</t>
    <rPh sb="0" eb="2">
      <t>ヨボウ</t>
    </rPh>
    <rPh sb="2" eb="4">
      <t>ギジュツ</t>
    </rPh>
    <rPh sb="4" eb="6">
      <t>ケンテイ</t>
    </rPh>
    <rPh sb="7" eb="9">
      <t>ボウカ</t>
    </rPh>
    <rPh sb="9" eb="11">
      <t>ササツ</t>
    </rPh>
    <phoneticPr fontId="10"/>
  </si>
  <si>
    <t>予防技術検定(消防用設備等)</t>
    <rPh sb="0" eb="2">
      <t>ヨボウ</t>
    </rPh>
    <rPh sb="2" eb="4">
      <t>ギジュツ</t>
    </rPh>
    <rPh sb="4" eb="6">
      <t>ケンテイ</t>
    </rPh>
    <rPh sb="7" eb="10">
      <t>ショウボウヨウ</t>
    </rPh>
    <rPh sb="10" eb="12">
      <t>セツビ</t>
    </rPh>
    <rPh sb="12" eb="13">
      <t>トウ</t>
    </rPh>
    <phoneticPr fontId="10"/>
  </si>
  <si>
    <t>予防技術検定(危険物)</t>
    <rPh sb="0" eb="2">
      <t>ヨボウ</t>
    </rPh>
    <rPh sb="2" eb="4">
      <t>ギジュツ</t>
    </rPh>
    <rPh sb="4" eb="6">
      <t>ケンテイ</t>
    </rPh>
    <rPh sb="7" eb="10">
      <t>キケンブツ</t>
    </rPh>
    <phoneticPr fontId="10"/>
  </si>
  <si>
    <t>令和２年度</t>
    <rPh sb="0" eb="2">
      <t>レイワ</t>
    </rPh>
    <rPh sb="3" eb="5">
      <t>ネンド</t>
    </rPh>
    <phoneticPr fontId="1"/>
  </si>
  <si>
    <t>各年4月1日時点</t>
    <rPh sb="0" eb="2">
      <t>カクネン</t>
    </rPh>
    <rPh sb="3" eb="4">
      <t>ツキ</t>
    </rPh>
    <rPh sb="5" eb="6">
      <t>ヒ</t>
    </rPh>
    <rPh sb="6" eb="8">
      <t>ジテン</t>
    </rPh>
    <phoneticPr fontId="1"/>
  </si>
  <si>
    <t>―</t>
  </si>
  <si>
    <t>CBF-VNM20</t>
    <phoneticPr fontId="1"/>
  </si>
  <si>
    <t>3BD-S321V</t>
    <phoneticPr fontId="1"/>
  </si>
  <si>
    <t>ね</t>
    <phoneticPr fontId="1"/>
  </si>
  <si>
    <t>※機関講習のみ、人数に対しての延べ回数を計上</t>
    <rPh sb="1" eb="3">
      <t>キカン</t>
    </rPh>
    <rPh sb="3" eb="5">
      <t>コウシュウ</t>
    </rPh>
    <rPh sb="8" eb="10">
      <t>ニンズウ</t>
    </rPh>
    <rPh sb="11" eb="12">
      <t>タイ</t>
    </rPh>
    <rPh sb="15" eb="16">
      <t>ノ</t>
    </rPh>
    <rPh sb="17" eb="19">
      <t>カイスウ</t>
    </rPh>
    <rPh sb="20" eb="22">
      <t>ケイジョウ</t>
    </rPh>
    <phoneticPr fontId="1"/>
  </si>
  <si>
    <t>平成31年度
（令和元年度）</t>
    <rPh sb="0" eb="2">
      <t>ヘイセイ</t>
    </rPh>
    <rPh sb="4" eb="6">
      <t>ネンド</t>
    </rPh>
    <rPh sb="8" eb="10">
      <t>レイワ</t>
    </rPh>
    <rPh sb="10" eb="12">
      <t>ガンネン</t>
    </rPh>
    <rPh sb="12" eb="13">
      <t>ド</t>
    </rPh>
    <phoneticPr fontId="1"/>
  </si>
  <si>
    <t>平成31年度
（令和元年度）</t>
    <rPh sb="0" eb="2">
      <t>ヘイセイ</t>
    </rPh>
    <rPh sb="4" eb="5">
      <t>ネン</t>
    </rPh>
    <rPh sb="8" eb="10">
      <t>レイワ</t>
    </rPh>
    <rPh sb="10" eb="12">
      <t>ガンネン</t>
    </rPh>
    <rPh sb="12" eb="13">
      <t>ド</t>
    </rPh>
    <phoneticPr fontId="1"/>
  </si>
  <si>
    <t>平成31年度
（令和元年度）</t>
    <rPh sb="0" eb="2">
      <t>ヘイセイ</t>
    </rPh>
    <rPh sb="4" eb="5">
      <t>ネン</t>
    </rPh>
    <rPh sb="8" eb="13">
      <t>レイワガンネンド</t>
    </rPh>
    <phoneticPr fontId="1"/>
  </si>
  <si>
    <t>関係諸団体の事務に関すること。</t>
    <phoneticPr fontId="1"/>
  </si>
  <si>
    <t>防火管理者の講習及び指導に関すること。</t>
  </si>
  <si>
    <t>防火対象物の立入検査に関すること。</t>
  </si>
  <si>
    <t>岸和田市忠岡町消防指令事務協議会に関すること。</t>
    <phoneticPr fontId="1"/>
  </si>
  <si>
    <t>令和３年度</t>
    <rPh sb="0" eb="2">
      <t>レイワ</t>
    </rPh>
    <rPh sb="3" eb="5">
      <t>ネンド</t>
    </rPh>
    <phoneticPr fontId="1"/>
  </si>
  <si>
    <t>令和２年度</t>
    <phoneticPr fontId="1"/>
  </si>
  <si>
    <t>令和</t>
    <rPh sb="0" eb="2">
      <t>レイワ</t>
    </rPh>
    <phoneticPr fontId="1"/>
  </si>
  <si>
    <t>3BF-TRH226S</t>
    <phoneticPr fontId="1"/>
  </si>
  <si>
    <t>令和3年8月</t>
    <rPh sb="0" eb="2">
      <t>レイワ</t>
    </rPh>
    <rPh sb="3" eb="4">
      <t>ネン</t>
    </rPh>
    <rPh sb="5" eb="6">
      <t>ガツ</t>
    </rPh>
    <phoneticPr fontId="1"/>
  </si>
  <si>
    <t>2ＲG-XZU600Ｈ</t>
    <phoneticPr fontId="1"/>
  </si>
  <si>
    <t>消防車両等の整備状況</t>
    <rPh sb="0" eb="2">
      <t>ショウボウ</t>
    </rPh>
    <rPh sb="2" eb="4">
      <t>シャリョウ</t>
    </rPh>
    <rPh sb="4" eb="5">
      <t>トウ</t>
    </rPh>
    <rPh sb="6" eb="8">
      <t>セイビ</t>
    </rPh>
    <rPh sb="8" eb="10">
      <t>ジョウキョウ</t>
    </rPh>
    <phoneticPr fontId="1"/>
  </si>
  <si>
    <t>大阪市消防局　指令情報センター実務研修</t>
    <rPh sb="0" eb="3">
      <t>オオサカシ</t>
    </rPh>
    <rPh sb="3" eb="5">
      <t>ショウボウ</t>
    </rPh>
    <rPh sb="5" eb="6">
      <t>キョク</t>
    </rPh>
    <rPh sb="7" eb="9">
      <t>シレイ</t>
    </rPh>
    <rPh sb="9" eb="11">
      <t>ジョウホウ</t>
    </rPh>
    <rPh sb="15" eb="17">
      <t>ジツム</t>
    </rPh>
    <rPh sb="17" eb="19">
      <t>ケンシュウ</t>
    </rPh>
    <phoneticPr fontId="1"/>
  </si>
  <si>
    <t>大阪市消防局　方面隊実務研修</t>
    <rPh sb="0" eb="6">
      <t>オオサカシショウボウキョク</t>
    </rPh>
    <rPh sb="7" eb="9">
      <t>ホウメン</t>
    </rPh>
    <rPh sb="9" eb="10">
      <t>タイ</t>
    </rPh>
    <rPh sb="10" eb="12">
      <t>ジツム</t>
    </rPh>
    <rPh sb="12" eb="14">
      <t>ケンシュウ</t>
    </rPh>
    <phoneticPr fontId="1"/>
  </si>
  <si>
    <t>消防司令補　消防士長</t>
    <rPh sb="0" eb="2">
      <t>ショウボウ</t>
    </rPh>
    <rPh sb="2" eb="5">
      <t>シレイホ</t>
    </rPh>
    <phoneticPr fontId="1"/>
  </si>
  <si>
    <t>消防士長</t>
    <rPh sb="0" eb="2">
      <t>ショウボウ</t>
    </rPh>
    <rPh sb="2" eb="4">
      <t>シチョウ</t>
    </rPh>
    <phoneticPr fontId="1"/>
  </si>
  <si>
    <t>大阪市消防局　指揮研修</t>
    <rPh sb="0" eb="3">
      <t>オオサカシ</t>
    </rPh>
    <rPh sb="3" eb="5">
      <t>ショウボウ</t>
    </rPh>
    <rPh sb="5" eb="6">
      <t>キョク</t>
    </rPh>
    <rPh sb="7" eb="9">
      <t>シキ</t>
    </rPh>
    <rPh sb="9" eb="11">
      <t>ケンシュウ</t>
    </rPh>
    <phoneticPr fontId="1"/>
  </si>
  <si>
    <t>消防司令</t>
    <phoneticPr fontId="1"/>
  </si>
  <si>
    <t>受託研修</t>
    <phoneticPr fontId="1"/>
  </si>
  <si>
    <t>教育技法研修</t>
    <rPh sb="0" eb="2">
      <t>キョウイク</t>
    </rPh>
    <rPh sb="2" eb="4">
      <t>ギホウ</t>
    </rPh>
    <rPh sb="4" eb="6">
      <t>ケンシュウ</t>
    </rPh>
    <phoneticPr fontId="1"/>
  </si>
  <si>
    <t>査察業務マネジメントコース</t>
    <rPh sb="0" eb="2">
      <t>ササツ</t>
    </rPh>
    <rPh sb="2" eb="4">
      <t>ギョウム</t>
    </rPh>
    <phoneticPr fontId="1"/>
  </si>
  <si>
    <t>消防司令補</t>
    <phoneticPr fontId="1"/>
  </si>
  <si>
    <t xml:space="preserve">
 大阪府立　
 消防学校</t>
    <rPh sb="3" eb="5">
      <t>オオサカ</t>
    </rPh>
    <rPh sb="5" eb="7">
      <t>フリツ</t>
    </rPh>
    <rPh sb="10" eb="12">
      <t>ショウボウ</t>
    </rPh>
    <rPh sb="12" eb="14">
      <t>ガッコウ</t>
    </rPh>
    <phoneticPr fontId="1"/>
  </si>
  <si>
    <t>大阪市消防局　特殊災害研修</t>
    <rPh sb="7" eb="9">
      <t>トクシュ</t>
    </rPh>
    <rPh sb="9" eb="11">
      <t>サイガイ</t>
    </rPh>
    <rPh sb="11" eb="13">
      <t>ケンシュウ</t>
    </rPh>
    <phoneticPr fontId="1"/>
  </si>
  <si>
    <t>大阪市消防局　消火技術指導者研修</t>
    <rPh sb="7" eb="9">
      <t>ショウカ</t>
    </rPh>
    <rPh sb="9" eb="11">
      <t>ギジュツ</t>
    </rPh>
    <rPh sb="11" eb="14">
      <t>シドウシャ</t>
    </rPh>
    <rPh sb="14" eb="16">
      <t>ケンシュウ</t>
    </rPh>
    <phoneticPr fontId="1"/>
  </si>
  <si>
    <t>大阪市消防局　上級救助研修</t>
    <rPh sb="7" eb="9">
      <t>ジョウキュウ</t>
    </rPh>
    <rPh sb="9" eb="11">
      <t>キュウジョ</t>
    </rPh>
    <rPh sb="11" eb="13">
      <t>ケンシュウ</t>
    </rPh>
    <phoneticPr fontId="1"/>
  </si>
  <si>
    <t>大阪市消防局　上級予防</t>
    <rPh sb="7" eb="9">
      <t>ジョウキュウ</t>
    </rPh>
    <rPh sb="9" eb="11">
      <t>ヨボウ</t>
    </rPh>
    <phoneticPr fontId="1"/>
  </si>
  <si>
    <t>指導救急救命士養成課程</t>
    <rPh sb="0" eb="2">
      <t>シドウ</t>
    </rPh>
    <phoneticPr fontId="1"/>
  </si>
  <si>
    <t>　回　数</t>
    <rPh sb="1" eb="2">
      <t>カイ</t>
    </rPh>
    <rPh sb="3" eb="4">
      <t>スウ</t>
    </rPh>
    <phoneticPr fontId="1"/>
  </si>
  <si>
    <t>　人　数</t>
    <rPh sb="1" eb="2">
      <t>ニン</t>
    </rPh>
    <rPh sb="3" eb="4">
      <t>スウ</t>
    </rPh>
    <phoneticPr fontId="1"/>
  </si>
  <si>
    <t>機関講習　（普通）</t>
    <rPh sb="0" eb="2">
      <t>キカン</t>
    </rPh>
    <rPh sb="2" eb="4">
      <t>コウシュウ</t>
    </rPh>
    <rPh sb="6" eb="8">
      <t>フツウ</t>
    </rPh>
    <phoneticPr fontId="1"/>
  </si>
  <si>
    <t>消防司令補　消防士長　消防士</t>
    <rPh sb="0" eb="2">
      <t>ショウボウ</t>
    </rPh>
    <rPh sb="2" eb="4">
      <t>シレイ</t>
    </rPh>
    <rPh sb="4" eb="5">
      <t>ホ</t>
    </rPh>
    <rPh sb="6" eb="10">
      <t>ショウボウシチョウ</t>
    </rPh>
    <rPh sb="11" eb="13">
      <t>ショウボウ</t>
    </rPh>
    <rPh sb="13" eb="14">
      <t>シ</t>
    </rPh>
    <phoneticPr fontId="1"/>
  </si>
  <si>
    <t>救急救命士生涯教育病院研修</t>
    <rPh sb="0" eb="2">
      <t>キュウキュウ</t>
    </rPh>
    <rPh sb="2" eb="5">
      <t>キュウメイシ</t>
    </rPh>
    <rPh sb="5" eb="7">
      <t>ショウガイ</t>
    </rPh>
    <rPh sb="7" eb="9">
      <t>キョウイク</t>
    </rPh>
    <rPh sb="9" eb="11">
      <t>ビョウイン</t>
    </rPh>
    <rPh sb="11" eb="13">
      <t>ケンシュウ</t>
    </rPh>
    <phoneticPr fontId="1"/>
  </si>
  <si>
    <t>堺市消防局　　 特別高度救助隊受託研修</t>
    <rPh sb="0" eb="2">
      <t>サカイシ</t>
    </rPh>
    <rPh sb="2" eb="4">
      <t>ショウボウ</t>
    </rPh>
    <rPh sb="4" eb="5">
      <t>キョク</t>
    </rPh>
    <rPh sb="8" eb="10">
      <t>トクベツ</t>
    </rPh>
    <rPh sb="10" eb="12">
      <t>コウド</t>
    </rPh>
    <rPh sb="12" eb="15">
      <t>ｋｊｔ</t>
    </rPh>
    <rPh sb="15" eb="17">
      <t>ジュタク</t>
    </rPh>
    <rPh sb="17" eb="19">
      <t>ケンシュウ</t>
    </rPh>
    <phoneticPr fontId="1"/>
  </si>
  <si>
    <t>―</t>
    <phoneticPr fontId="1"/>
  </si>
  <si>
    <t>（令和5年4月1日現在）</t>
    <rPh sb="1" eb="3">
      <t>レイワ</t>
    </rPh>
    <phoneticPr fontId="1"/>
  </si>
  <si>
    <t>令和４年度</t>
    <rPh sb="0" eb="2">
      <t>レイワ</t>
    </rPh>
    <rPh sb="3" eb="5">
      <t>ネンド</t>
    </rPh>
    <phoneticPr fontId="1"/>
  </si>
  <si>
    <t>令和３年度</t>
    <phoneticPr fontId="1"/>
  </si>
  <si>
    <t>（令和４年度中）</t>
    <rPh sb="1" eb="3">
      <t>レイワ</t>
    </rPh>
    <rPh sb="4" eb="6">
      <t>ネンド</t>
    </rPh>
    <rPh sb="6" eb="7">
      <t>チュウ</t>
    </rPh>
    <phoneticPr fontId="1"/>
  </si>
  <si>
    <t>（令和5年4月1日）</t>
    <rPh sb="1" eb="2">
      <t>レイ</t>
    </rPh>
    <rPh sb="2" eb="3">
      <t>ワ</t>
    </rPh>
    <rPh sb="4" eb="5">
      <t>ネン</t>
    </rPh>
    <rPh sb="5" eb="6">
      <t>ヘイネン</t>
    </rPh>
    <rPh sb="6" eb="7">
      <t>ツキ</t>
    </rPh>
    <rPh sb="8" eb="9">
      <t>ヒ</t>
    </rPh>
    <phoneticPr fontId="1"/>
  </si>
  <si>
    <t xml:space="preserve">（ 令和 5年 4 月 1 日 ） </t>
    <rPh sb="2" eb="4">
      <t>レイワ</t>
    </rPh>
    <rPh sb="6" eb="7">
      <t>ネン</t>
    </rPh>
    <rPh sb="10" eb="11">
      <t>ツキ</t>
    </rPh>
    <rPh sb="14" eb="15">
      <t>ヒ</t>
    </rPh>
    <phoneticPr fontId="1"/>
  </si>
  <si>
    <t>令和4年12月</t>
    <rPh sb="0" eb="2">
      <t>レイワ</t>
    </rPh>
    <rPh sb="3" eb="4">
      <t>ネン</t>
    </rPh>
    <rPh sb="6" eb="7">
      <t>ガツ</t>
    </rPh>
    <phoneticPr fontId="1"/>
  </si>
  <si>
    <t>岸和田市</t>
    <rPh sb="0" eb="4">
      <t>キシワダシ</t>
    </rPh>
    <phoneticPr fontId="1"/>
  </si>
  <si>
    <t>AA05</t>
    <phoneticPr fontId="1"/>
  </si>
  <si>
    <t>平成</t>
    <phoneticPr fontId="1"/>
  </si>
  <si>
    <t>原動機付自転車</t>
    <rPh sb="0" eb="3">
      <t>ゲンドウキ</t>
    </rPh>
    <rPh sb="3" eb="4">
      <t>ツ</t>
    </rPh>
    <rPh sb="4" eb="7">
      <t>ジテンシャ</t>
    </rPh>
    <phoneticPr fontId="1"/>
  </si>
  <si>
    <t>ー</t>
    <phoneticPr fontId="48"/>
  </si>
  <si>
    <t>消  防
正  監</t>
    <rPh sb="0" eb="1">
      <t>ショウ</t>
    </rPh>
    <rPh sb="3" eb="4">
      <t>ボウ</t>
    </rPh>
    <rPh sb="5" eb="6">
      <t>タダ</t>
    </rPh>
    <rPh sb="8" eb="9">
      <t>カン</t>
    </rPh>
    <phoneticPr fontId="1"/>
  </si>
  <si>
    <t xml:space="preserve">災害対応特殊消防ポンプ自動車（CD-Ⅰ型）1台
警備活動車１台
災害対応特殊救急自動車１台
</t>
    <rPh sb="24" eb="26">
      <t>ケイビ</t>
    </rPh>
    <rPh sb="26" eb="28">
      <t>カツドウ</t>
    </rPh>
    <rPh sb="28" eb="29">
      <t>クルマ</t>
    </rPh>
    <rPh sb="30" eb="31">
      <t>ダイ</t>
    </rPh>
    <rPh sb="32" eb="34">
      <t>サイガイ</t>
    </rPh>
    <rPh sb="34" eb="36">
      <t>タイオウ</t>
    </rPh>
    <rPh sb="36" eb="38">
      <t>トクシュ</t>
    </rPh>
    <rPh sb="38" eb="40">
      <t>キュウキュウ</t>
    </rPh>
    <rPh sb="40" eb="43">
      <t>ジドウシャ</t>
    </rPh>
    <rPh sb="44" eb="45">
      <t>ダイ</t>
    </rPh>
    <phoneticPr fontId="1"/>
  </si>
  <si>
    <t xml:space="preserve">119番通報装置
無線電話装置（携帯型）
</t>
    <rPh sb="3" eb="4">
      <t>バン</t>
    </rPh>
    <rPh sb="4" eb="6">
      <t>ツウホウ</t>
    </rPh>
    <rPh sb="6" eb="8">
      <t>ソウチ</t>
    </rPh>
    <rPh sb="9" eb="11">
      <t>ムセン</t>
    </rPh>
    <rPh sb="11" eb="13">
      <t>デンワ</t>
    </rPh>
    <rPh sb="13" eb="15">
      <t>ソウチ</t>
    </rPh>
    <rPh sb="16" eb="19">
      <t>ケイタイガタ</t>
    </rPh>
    <phoneticPr fontId="1"/>
  </si>
  <si>
    <t>災害対応特殊消防ポンプ自動車（CD-Ⅰ型）1台
熱画像直視装置</t>
    <rPh sb="24" eb="25">
      <t>ネツ</t>
    </rPh>
    <rPh sb="25" eb="27">
      <t>ガゾウ</t>
    </rPh>
    <rPh sb="27" eb="29">
      <t>チョクシ</t>
    </rPh>
    <rPh sb="29" eb="31">
      <t>ソウチ</t>
    </rPh>
    <phoneticPr fontId="1"/>
  </si>
  <si>
    <t>令和4年度職員教養実施状況</t>
    <rPh sb="0" eb="1">
      <t>レイ</t>
    </rPh>
    <rPh sb="1" eb="2">
      <t>ワ</t>
    </rPh>
    <rPh sb="3" eb="5">
      <t>ネンド</t>
    </rPh>
    <rPh sb="5" eb="7">
      <t>ショクイン</t>
    </rPh>
    <rPh sb="7" eb="9">
      <t>キョウヨウ</t>
    </rPh>
    <rPh sb="9" eb="11">
      <t>ジッシ</t>
    </rPh>
    <rPh sb="11" eb="13">
      <t>ジョウキョウ</t>
    </rPh>
    <phoneticPr fontId="1"/>
  </si>
  <si>
    <t>消防士長</t>
    <rPh sb="0" eb="2">
      <t>ショウボウ</t>
    </rPh>
    <phoneticPr fontId="1"/>
  </si>
  <si>
    <t>消防司令補</t>
    <rPh sb="0" eb="2">
      <t>ショウボウ</t>
    </rPh>
    <rPh sb="2" eb="4">
      <t>シレイ</t>
    </rPh>
    <rPh sb="4" eb="5">
      <t>ホ</t>
    </rPh>
    <phoneticPr fontId="1"/>
  </si>
  <si>
    <t>消防士長</t>
    <rPh sb="0" eb="3">
      <t>ショウボウシ</t>
    </rPh>
    <rPh sb="3" eb="4">
      <t>チョウ</t>
    </rPh>
    <phoneticPr fontId="1"/>
  </si>
  <si>
    <t>消防司令</t>
    <rPh sb="0" eb="4">
      <t>ショウボウシレイ</t>
    </rPh>
    <phoneticPr fontId="1"/>
  </si>
  <si>
    <t>消防司令補</t>
    <phoneticPr fontId="1"/>
  </si>
  <si>
    <t>大阪市消防局　救助隊電気災害研修</t>
    <rPh sb="7" eb="10">
      <t>キュウジョタイ</t>
    </rPh>
    <rPh sb="10" eb="16">
      <t>デンキサイガイケンシュウ</t>
    </rPh>
    <phoneticPr fontId="1"/>
  </si>
  <si>
    <t>消防士長、消防士</t>
    <rPh sb="0" eb="2">
      <t>ショウボウ</t>
    </rPh>
    <rPh sb="2" eb="4">
      <t>シチョウ</t>
    </rPh>
    <rPh sb="5" eb="8">
      <t>ショウボウシ</t>
    </rPh>
    <phoneticPr fontId="1"/>
  </si>
  <si>
    <t>消防司令補</t>
    <rPh sb="0" eb="4">
      <t>ショウボウシレイ</t>
    </rPh>
    <rPh sb="4" eb="5">
      <t>ホ</t>
    </rPh>
    <phoneticPr fontId="48"/>
  </si>
  <si>
    <t>司令車</t>
    <rPh sb="0" eb="2">
      <t>シレイ</t>
    </rPh>
    <rPh sb="2" eb="3">
      <t>クルマ</t>
    </rPh>
    <phoneticPr fontId="1"/>
  </si>
  <si>
    <t>署活動車１台
支援車１台
救助資機材リフトバック一式
自動心肺蘇生器クローバー3000
消防団用救命ボート一式</t>
    <rPh sb="0" eb="1">
      <t>ショ</t>
    </rPh>
    <rPh sb="1" eb="3">
      <t>カツドウ</t>
    </rPh>
    <rPh sb="3" eb="4">
      <t>クルマ</t>
    </rPh>
    <rPh sb="5" eb="6">
      <t>ダイ</t>
    </rPh>
    <rPh sb="7" eb="9">
      <t>シエン</t>
    </rPh>
    <rPh sb="9" eb="10">
      <t>シャ</t>
    </rPh>
    <rPh sb="11" eb="12">
      <t>ダイ</t>
    </rPh>
    <rPh sb="13" eb="15">
      <t>キュウジョ</t>
    </rPh>
    <rPh sb="15" eb="18">
      <t>シキザイ</t>
    </rPh>
    <rPh sb="24" eb="26">
      <t>イッシキ</t>
    </rPh>
    <rPh sb="27" eb="29">
      <t>ジドウ</t>
    </rPh>
    <rPh sb="29" eb="31">
      <t>シンパイ</t>
    </rPh>
    <rPh sb="31" eb="33">
      <t>ソセイ</t>
    </rPh>
    <rPh sb="33" eb="34">
      <t>キ</t>
    </rPh>
    <rPh sb="44" eb="47">
      <t>ショウボウダン</t>
    </rPh>
    <rPh sb="47" eb="48">
      <t>ヨウ</t>
    </rPh>
    <rPh sb="48" eb="50">
      <t>キュウメイ</t>
    </rPh>
    <rPh sb="53" eb="55">
      <t>イッシキ</t>
    </rPh>
    <phoneticPr fontId="1"/>
  </si>
  <si>
    <r>
      <t xml:space="preserve">高機能消防指令センターシステム
高規格救急車１台
水槽付き消防ポンプ自動車１台
陽圧式科学防護服１着
小型動力ポンプ１台
熱画像直視装置
</t>
    </r>
    <r>
      <rPr>
        <sz val="9"/>
        <color theme="1"/>
        <rFont val="ＭＳ Ｐゴシック"/>
        <family val="3"/>
        <charset val="128"/>
        <scheme val="minor"/>
      </rPr>
      <t>搬送用アイソレーター</t>
    </r>
    <rPh sb="0" eb="3">
      <t>コウキノウ</t>
    </rPh>
    <rPh sb="3" eb="5">
      <t>ショウボウ</t>
    </rPh>
    <rPh sb="5" eb="7">
      <t>シレイ</t>
    </rPh>
    <rPh sb="16" eb="19">
      <t>コウキカク</t>
    </rPh>
    <rPh sb="19" eb="22">
      <t>キュウキュウシャ</t>
    </rPh>
    <rPh sb="23" eb="24">
      <t>ダイ</t>
    </rPh>
    <rPh sb="25" eb="27">
      <t>スイソウ</t>
    </rPh>
    <rPh sb="27" eb="28">
      <t>ツ</t>
    </rPh>
    <rPh sb="29" eb="31">
      <t>ショウボウ</t>
    </rPh>
    <rPh sb="34" eb="37">
      <t>ジドウシャ</t>
    </rPh>
    <rPh sb="38" eb="39">
      <t>ダイ</t>
    </rPh>
    <rPh sb="40" eb="42">
      <t>ヨウアツ</t>
    </rPh>
    <rPh sb="42" eb="43">
      <t>シキ</t>
    </rPh>
    <rPh sb="43" eb="45">
      <t>カガク</t>
    </rPh>
    <rPh sb="45" eb="48">
      <t>ボウゴフク</t>
    </rPh>
    <rPh sb="49" eb="50">
      <t>チャク</t>
    </rPh>
    <rPh sb="51" eb="53">
      <t>コガタ</t>
    </rPh>
    <rPh sb="53" eb="55">
      <t>ドウリョク</t>
    </rPh>
    <rPh sb="59" eb="60">
      <t>ダイ</t>
    </rPh>
    <rPh sb="61" eb="62">
      <t>ネツ</t>
    </rPh>
    <rPh sb="62" eb="64">
      <t>ガゾウ</t>
    </rPh>
    <rPh sb="64" eb="66">
      <t>チョクシ</t>
    </rPh>
    <rPh sb="66" eb="68">
      <t>ソウチ</t>
    </rPh>
    <rPh sb="69" eb="72">
      <t>ハンソウヨウ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</si>
</sst>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4" formatCode="#,##0_);[Red]\(#,##0\)"/>
    <numFmt numFmtId="185" formatCode="#,##0;&quot;△ &quot;#,##0&quot; &quot;"/>
    <numFmt numFmtId="186" formatCode="[=0]#;#,##0_ "/>
    <numFmt numFmtId="187" formatCode="[=0]#;&quot;(&quot;0&quot;)&quot;"/>
  </numFmts>
  <fonts count="5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2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4"/>
      <color theme="1"/>
      <name val="ＭＳ 明朝"/>
      <family val="1"/>
      <charset val="128"/>
    </font>
    <font>
      <b/>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sz val="8"/>
      <color theme="1"/>
      <name val="ＭＳ Ｐゴシック"/>
      <family val="3"/>
      <charset val="128"/>
      <scheme val="minor"/>
    </font>
    <font>
      <b/>
      <sz val="11"/>
      <color rgb="FFFF0000"/>
      <name val="ＭＳ Ｐゴシック"/>
      <family val="3"/>
      <charset val="128"/>
      <scheme val="minor"/>
    </font>
    <font>
      <sz val="16"/>
      <color theme="1"/>
      <name val="ＭＳ 明朝"/>
      <family val="1"/>
      <charset val="128"/>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6"/>
      <name val="ＭＳ Ｐゴシック"/>
      <family val="3"/>
      <charset val="128"/>
      <scheme val="minor"/>
    </font>
    <font>
      <sz val="9.5"/>
      <name val="ＭＳ Ｐゴシック"/>
      <family val="3"/>
      <charset val="128"/>
      <scheme val="minor"/>
    </font>
    <font>
      <sz val="7"/>
      <color theme="1"/>
      <name val="ＭＳ Ｐゴシック"/>
      <family val="3"/>
      <charset val="128"/>
      <scheme val="minor"/>
    </font>
    <font>
      <sz val="12"/>
      <color rgb="FF000000"/>
      <name val="Arial"/>
      <family val="2"/>
    </font>
    <font>
      <u/>
      <sz val="11"/>
      <color theme="10"/>
      <name val="ＭＳ Ｐゴシック"/>
      <family val="3"/>
      <charset val="128"/>
      <scheme val="minor"/>
    </font>
    <font>
      <sz val="6"/>
      <name val="ＭＳ Ｐゴシック"/>
      <family val="3"/>
      <charset val="128"/>
      <scheme val="minor"/>
    </font>
    <font>
      <sz val="26"/>
      <color theme="1"/>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0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thin">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tted">
        <color indexed="64"/>
      </right>
      <top/>
      <bottom style="thin">
        <color indexed="64"/>
      </bottom>
      <diagonal/>
    </border>
    <border>
      <left/>
      <right style="double">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double">
        <color indexed="64"/>
      </left>
      <right/>
      <top style="medium">
        <color indexed="64"/>
      </top>
      <bottom style="medium">
        <color indexed="64"/>
      </bottom>
      <diagonal/>
    </border>
    <border>
      <left/>
      <right style="dotted">
        <color indexed="64"/>
      </right>
      <top style="double">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s>
  <cellStyleXfs count="4">
    <xf numFmtId="0" fontId="0" fillId="0" borderId="0">
      <alignment vertical="center"/>
    </xf>
    <xf numFmtId="0" fontId="11" fillId="0" borderId="0"/>
    <xf numFmtId="0" fontId="3" fillId="0" borderId="0">
      <alignment vertical="center"/>
    </xf>
    <xf numFmtId="0" fontId="47" fillId="0" borderId="0" applyNumberFormat="0" applyFill="0" applyBorder="0" applyAlignment="0" applyProtection="0">
      <alignment vertical="center"/>
    </xf>
  </cellStyleXfs>
  <cellXfs count="981">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0" fillId="2" borderId="0" xfId="0" applyFill="1">
      <alignment vertical="center"/>
    </xf>
    <xf numFmtId="0" fontId="0" fillId="0" borderId="0" xfId="0" applyAlignment="1">
      <alignment vertical="center" wrapText="1"/>
    </xf>
    <xf numFmtId="0" fontId="14" fillId="0" borderId="0" xfId="0" applyFont="1" applyAlignment="1">
      <alignment vertical="center"/>
    </xf>
    <xf numFmtId="0" fontId="0" fillId="0" borderId="0" xfId="0" applyAlignment="1">
      <alignment vertical="center" wrapText="1"/>
    </xf>
    <xf numFmtId="0" fontId="0" fillId="0" borderId="0" xfId="0">
      <alignment vertical="center"/>
    </xf>
    <xf numFmtId="177" fontId="0" fillId="0" borderId="2" xfId="0" applyNumberFormat="1" applyBorder="1" applyProtection="1">
      <alignment vertical="center"/>
      <protection locked="0"/>
    </xf>
    <xf numFmtId="177" fontId="0" fillId="0" borderId="3" xfId="0" applyNumberFormat="1" applyBorder="1" applyProtection="1">
      <alignment vertical="center"/>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0" fontId="15" fillId="0" borderId="6" xfId="0" applyFont="1" applyBorder="1" applyAlignment="1">
      <alignment horizontal="right" vertical="center" wrapText="1"/>
    </xf>
    <xf numFmtId="0" fontId="0" fillId="2" borderId="7" xfId="0" applyFill="1" applyBorder="1" applyAlignment="1">
      <alignment horizontal="distributed" wrapText="1" indent="1"/>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11" xfId="0" applyNumberFormat="1" applyBorder="1" applyProtection="1">
      <alignment vertical="center"/>
      <protection locked="0"/>
    </xf>
    <xf numFmtId="176" fontId="0" fillId="0" borderId="12" xfId="0" applyNumberFormat="1" applyBorder="1" applyAlignment="1" applyProtection="1">
      <alignment horizontal="center" vertical="center"/>
    </xf>
    <xf numFmtId="177" fontId="0" fillId="0" borderId="13" xfId="0" applyNumberFormat="1" applyBorder="1" applyProtection="1">
      <alignment vertical="center"/>
    </xf>
    <xf numFmtId="177" fontId="0" fillId="0" borderId="14" xfId="0" applyNumberFormat="1" applyBorder="1" applyProtection="1">
      <alignment vertical="center"/>
    </xf>
    <xf numFmtId="177" fontId="0" fillId="0" borderId="15" xfId="0" applyNumberFormat="1" applyBorder="1" applyProtection="1">
      <alignment vertical="center"/>
    </xf>
    <xf numFmtId="177" fontId="0" fillId="0" borderId="16" xfId="0" applyNumberFormat="1" applyBorder="1" applyProtection="1">
      <alignment vertical="center"/>
    </xf>
    <xf numFmtId="176" fontId="0" fillId="0" borderId="17" xfId="0" applyNumberFormat="1" applyBorder="1" applyAlignment="1" applyProtection="1">
      <alignment horizontal="center" vertical="center"/>
    </xf>
    <xf numFmtId="0" fontId="0" fillId="0" borderId="0" xfId="0"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distributed" vertical="center" indent="1"/>
    </xf>
    <xf numFmtId="177" fontId="0" fillId="0" borderId="20" xfId="0" applyNumberFormat="1" applyBorder="1" applyProtection="1">
      <alignment vertical="center"/>
      <protection locked="0"/>
    </xf>
    <xf numFmtId="177" fontId="0" fillId="0" borderId="21" xfId="0" applyNumberFormat="1" applyBorder="1" applyProtection="1">
      <alignment vertical="center"/>
    </xf>
    <xf numFmtId="177" fontId="0" fillId="0" borderId="22" xfId="0" applyNumberFormat="1" applyBorder="1" applyProtection="1">
      <alignment vertical="center"/>
    </xf>
    <xf numFmtId="177" fontId="0" fillId="0" borderId="23" xfId="0" applyNumberFormat="1" applyBorder="1" applyProtection="1">
      <alignment vertical="center"/>
    </xf>
    <xf numFmtId="177" fontId="0" fillId="0" borderId="24"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177" fontId="0" fillId="0" borderId="52" xfId="0" applyNumberFormat="1" applyBorder="1" applyAlignment="1" applyProtection="1">
      <alignment horizontal="right" vertical="center"/>
    </xf>
    <xf numFmtId="177" fontId="0" fillId="0" borderId="61" xfId="0" applyNumberFormat="1" applyBorder="1" applyAlignment="1" applyProtection="1">
      <alignment horizontal="right" vertical="center"/>
    </xf>
    <xf numFmtId="0" fontId="12" fillId="0" borderId="0" xfId="0" applyFont="1">
      <alignment vertical="center"/>
    </xf>
    <xf numFmtId="0" fontId="16" fillId="0" borderId="0" xfId="0" applyFont="1">
      <alignment vertical="center"/>
    </xf>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pplyAlignment="1" applyProtection="1">
      <alignment vertical="center" wrapText="1"/>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vertical="center" wrapText="1"/>
    </xf>
    <xf numFmtId="0" fontId="14" fillId="0" borderId="0" xfId="0" applyFont="1">
      <alignment vertical="center"/>
    </xf>
    <xf numFmtId="0" fontId="0" fillId="0" borderId="64" xfId="0" applyBorder="1">
      <alignment vertical="center"/>
    </xf>
    <xf numFmtId="0" fontId="0" fillId="0" borderId="0" xfId="0" applyAlignment="1">
      <alignment vertical="top" wrapText="1"/>
    </xf>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right" vertical="center"/>
    </xf>
    <xf numFmtId="0" fontId="25" fillId="0" borderId="0" xfId="0" applyFont="1" applyAlignment="1">
      <alignment horizontal="justify" vertical="center"/>
    </xf>
    <xf numFmtId="0" fontId="26" fillId="0" borderId="0" xfId="0" applyFont="1" applyAlignment="1">
      <alignment horizontal="justify" vertical="center"/>
    </xf>
    <xf numFmtId="0" fontId="26" fillId="0" borderId="0" xfId="0" applyFont="1" applyAlignment="1">
      <alignment vertical="center"/>
    </xf>
    <xf numFmtId="0" fontId="27" fillId="0" borderId="1" xfId="0" applyFont="1" applyBorder="1" applyAlignment="1">
      <alignment horizontal="center" vertical="top" wrapText="1"/>
    </xf>
    <xf numFmtId="0" fontId="27" fillId="0" borderId="65" xfId="0" applyFont="1" applyBorder="1" applyAlignment="1">
      <alignment horizontal="distributed" vertical="center" wrapText="1" indent="1"/>
    </xf>
    <xf numFmtId="0" fontId="27" fillId="0" borderId="66" xfId="0" applyFont="1" applyBorder="1" applyAlignment="1">
      <alignment horizontal="distributed" vertical="center" wrapText="1" indent="1"/>
    </xf>
    <xf numFmtId="0" fontId="27" fillId="0" borderId="67" xfId="0" applyFont="1" applyBorder="1" applyAlignment="1">
      <alignment horizontal="distributed" vertical="center" wrapText="1" indent="1"/>
    </xf>
    <xf numFmtId="0" fontId="28" fillId="0" borderId="68" xfId="0" applyFont="1" applyFill="1" applyBorder="1" applyAlignment="1">
      <alignment horizontal="center" vertical="top" wrapText="1"/>
    </xf>
    <xf numFmtId="0" fontId="29" fillId="0" borderId="0" xfId="0" applyFont="1">
      <alignment vertical="center"/>
    </xf>
    <xf numFmtId="0" fontId="0" fillId="0" borderId="69" xfId="0" applyBorder="1">
      <alignment vertical="center"/>
    </xf>
    <xf numFmtId="0" fontId="0" fillId="0" borderId="0" xfId="0" applyBorder="1">
      <alignment vertical="center"/>
    </xf>
    <xf numFmtId="0" fontId="30" fillId="0" borderId="0" xfId="0" applyFont="1" applyAlignment="1">
      <alignment horizontal="distributed" vertical="center"/>
    </xf>
    <xf numFmtId="0" fontId="29" fillId="0" borderId="20" xfId="0" applyFont="1" applyBorder="1">
      <alignment vertical="center"/>
    </xf>
    <xf numFmtId="0" fontId="0" fillId="0" borderId="70" xfId="0" applyBorder="1">
      <alignment vertical="center"/>
    </xf>
    <xf numFmtId="0" fontId="0" fillId="0" borderId="71" xfId="0" applyBorder="1">
      <alignment vertical="center"/>
    </xf>
    <xf numFmtId="0" fontId="30" fillId="0" borderId="0" xfId="0" applyFont="1">
      <alignment vertical="center"/>
    </xf>
    <xf numFmtId="0" fontId="29" fillId="0" borderId="69" xfId="0" applyFont="1" applyBorder="1">
      <alignment vertical="center"/>
    </xf>
    <xf numFmtId="0" fontId="29" fillId="0" borderId="71" xfId="0" applyFont="1" applyBorder="1">
      <alignment vertical="center"/>
    </xf>
    <xf numFmtId="0" fontId="29" fillId="0" borderId="0" xfId="0" applyFont="1" applyBorder="1">
      <alignment vertical="center"/>
    </xf>
    <xf numFmtId="0" fontId="0" fillId="0" borderId="0" xfId="0" applyAlignment="1">
      <alignment vertical="center"/>
    </xf>
    <xf numFmtId="0" fontId="17" fillId="0" borderId="0" xfId="0" applyFont="1" applyAlignment="1">
      <alignment horizontal="center" vertical="top" wrapText="1"/>
    </xf>
    <xf numFmtId="0" fontId="18" fillId="0" borderId="0" xfId="0" applyFont="1" applyAlignment="1">
      <alignment vertical="top"/>
    </xf>
    <xf numFmtId="0" fontId="3" fillId="0" borderId="0" xfId="2">
      <alignment vertical="center"/>
    </xf>
    <xf numFmtId="0" fontId="3" fillId="2" borderId="0" xfId="2" applyFill="1">
      <alignment vertical="center"/>
    </xf>
    <xf numFmtId="0" fontId="4" fillId="2" borderId="0" xfId="2" applyFont="1" applyFill="1" applyAlignment="1">
      <alignment horizontal="justify" vertical="center"/>
    </xf>
    <xf numFmtId="0" fontId="5" fillId="2" borderId="0" xfId="2" applyFont="1" applyFill="1" applyAlignment="1">
      <alignment horizontal="justify" vertical="center"/>
    </xf>
    <xf numFmtId="0" fontId="6" fillId="2" borderId="72" xfId="2" applyFont="1" applyFill="1" applyBorder="1" applyAlignment="1">
      <alignment horizontal="justify" vertical="top" wrapText="1"/>
    </xf>
    <xf numFmtId="0" fontId="7" fillId="2" borderId="1" xfId="2" applyFont="1" applyFill="1" applyBorder="1" applyAlignment="1">
      <alignment horizontal="distributed" vertical="center" wrapText="1" indent="3"/>
    </xf>
    <xf numFmtId="0" fontId="6" fillId="2" borderId="73" xfId="2" applyFont="1" applyFill="1" applyBorder="1" applyAlignment="1">
      <alignment horizontal="justify" vertical="top" wrapText="1"/>
    </xf>
    <xf numFmtId="0" fontId="8" fillId="2" borderId="0" xfId="2" applyFont="1" applyFill="1" applyAlignment="1">
      <alignment horizontal="justify" vertical="center"/>
    </xf>
    <xf numFmtId="0" fontId="28" fillId="0" borderId="66" xfId="0" applyFont="1" applyBorder="1" applyAlignment="1">
      <alignment horizontal="distributed" vertical="center" wrapText="1" indent="1"/>
    </xf>
    <xf numFmtId="0" fontId="28" fillId="0" borderId="74" xfId="0" applyFont="1" applyBorder="1" applyAlignment="1" applyProtection="1">
      <alignment horizontal="distributed" vertical="center" wrapText="1" indent="1"/>
      <protection locked="0"/>
    </xf>
    <xf numFmtId="0" fontId="0" fillId="0" borderId="75" xfId="0" applyBorder="1" applyAlignment="1">
      <alignment horizontal="distributed" vertical="center" indent="1"/>
    </xf>
    <xf numFmtId="0" fontId="0" fillId="0" borderId="76" xfId="0" applyBorder="1" applyAlignment="1">
      <alignment horizontal="distributed" vertical="center" indent="1"/>
    </xf>
    <xf numFmtId="0" fontId="0" fillId="0" borderId="77" xfId="0" applyBorder="1" applyAlignment="1">
      <alignment horizontal="center" vertical="center" justifyLastLine="1"/>
    </xf>
    <xf numFmtId="0" fontId="12" fillId="0" borderId="0" xfId="0" applyFont="1" applyProtection="1">
      <alignment vertical="center"/>
    </xf>
    <xf numFmtId="0" fontId="0" fillId="0" borderId="0" xfId="0" applyProtection="1">
      <alignment vertical="center"/>
    </xf>
    <xf numFmtId="177" fontId="12" fillId="0" borderId="0" xfId="0" applyNumberFormat="1" applyFont="1" applyFill="1" applyBorder="1" applyAlignment="1" applyProtection="1">
      <alignment horizontal="right" vertical="center"/>
    </xf>
    <xf numFmtId="0" fontId="31" fillId="0" borderId="0" xfId="0" applyFont="1" applyAlignment="1">
      <alignment vertical="center" wrapText="1"/>
    </xf>
    <xf numFmtId="0" fontId="0" fillId="0" borderId="20" xfId="0" applyBorder="1">
      <alignment vertical="center"/>
    </xf>
    <xf numFmtId="0" fontId="0" fillId="0" borderId="70" xfId="0" applyBorder="1">
      <alignment vertical="center"/>
    </xf>
    <xf numFmtId="0" fontId="27" fillId="2" borderId="67" xfId="0" applyFont="1" applyFill="1" applyBorder="1" applyAlignment="1">
      <alignment horizontal="center" wrapText="1"/>
    </xf>
    <xf numFmtId="0" fontId="27" fillId="2" borderId="78" xfId="0" applyFont="1" applyFill="1" applyBorder="1" applyAlignment="1">
      <alignment horizontal="distributed" wrapText="1" indent="1"/>
    </xf>
    <xf numFmtId="0" fontId="0" fillId="0" borderId="79" xfId="0" applyBorder="1" applyAlignment="1">
      <alignment horizontal="distributed" vertical="center" indent="1"/>
    </xf>
    <xf numFmtId="0" fontId="0" fillId="2" borderId="0" xfId="0" applyFill="1" applyAlignment="1">
      <alignment vertical="center" wrapText="1"/>
    </xf>
    <xf numFmtId="0" fontId="14" fillId="2" borderId="0" xfId="0" applyFont="1" applyFill="1" applyAlignment="1">
      <alignment vertical="center"/>
    </xf>
    <xf numFmtId="0" fontId="0" fillId="2" borderId="0" xfId="0" applyFont="1" applyFill="1" applyAlignment="1">
      <alignment horizontal="distributed" vertical="center"/>
    </xf>
    <xf numFmtId="0" fontId="0" fillId="2" borderId="0" xfId="0" applyFill="1" applyBorder="1" applyAlignment="1">
      <alignment horizontal="distributed" vertical="center" indent="1"/>
    </xf>
    <xf numFmtId="177" fontId="0" fillId="2" borderId="0" xfId="0" applyNumberFormat="1" applyFill="1" applyBorder="1" applyAlignment="1" applyProtection="1">
      <alignment horizontal="right" vertical="center"/>
      <protection locked="0"/>
    </xf>
    <xf numFmtId="0" fontId="15" fillId="2" borderId="12" xfId="0" applyFont="1" applyFill="1" applyBorder="1" applyAlignment="1">
      <alignment horizontal="right" vertical="top"/>
    </xf>
    <xf numFmtId="0" fontId="15" fillId="2" borderId="64" xfId="0" applyFont="1" applyFill="1" applyBorder="1" applyAlignment="1">
      <alignment horizontal="right" vertical="top"/>
    </xf>
    <xf numFmtId="0" fontId="14" fillId="0" borderId="0" xfId="0" applyFont="1" applyAlignment="1">
      <alignment vertical="center"/>
    </xf>
    <xf numFmtId="0" fontId="0" fillId="0" borderId="64" xfId="0" applyBorder="1">
      <alignment vertical="center"/>
    </xf>
    <xf numFmtId="177" fontId="0" fillId="0" borderId="20" xfId="0" applyNumberFormat="1" applyBorder="1" applyAlignment="1">
      <alignment horizontal="right" vertical="center"/>
    </xf>
    <xf numFmtId="177" fontId="0" fillId="0" borderId="11" xfId="0" applyNumberFormat="1" applyBorder="1" applyAlignment="1">
      <alignment horizontal="right" vertical="center"/>
    </xf>
    <xf numFmtId="181" fontId="0" fillId="0" borderId="80" xfId="0" applyNumberFormat="1" applyBorder="1" applyAlignment="1">
      <alignment horizontal="right" vertical="center"/>
    </xf>
    <xf numFmtId="177" fontId="0" fillId="0" borderId="81" xfId="0" applyNumberFormat="1" applyBorder="1" applyAlignment="1">
      <alignment horizontal="right" vertical="center"/>
    </xf>
    <xf numFmtId="177" fontId="0" fillId="0" borderId="82" xfId="0" applyNumberFormat="1" applyBorder="1" applyAlignment="1">
      <alignment horizontal="right" vertical="center"/>
    </xf>
    <xf numFmtId="177" fontId="0" fillId="0" borderId="81" xfId="0" applyNumberFormat="1" applyFont="1" applyFill="1" applyBorder="1" applyAlignment="1" applyProtection="1">
      <alignment horizontal="right" vertical="center"/>
      <protection locked="0"/>
    </xf>
    <xf numFmtId="177" fontId="0" fillId="0" borderId="11" xfId="0" applyNumberFormat="1" applyFill="1" applyBorder="1" applyAlignment="1" applyProtection="1">
      <alignment horizontal="right" vertical="center"/>
      <protection locked="0"/>
    </xf>
    <xf numFmtId="177" fontId="0" fillId="0" borderId="10" xfId="0" applyNumberFormat="1" applyFill="1" applyBorder="1" applyAlignment="1" applyProtection="1">
      <alignment horizontal="right" vertical="center"/>
      <protection locked="0"/>
    </xf>
    <xf numFmtId="177" fontId="0" fillId="0" borderId="18"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xf>
    <xf numFmtId="177" fontId="0" fillId="0" borderId="82" xfId="0" applyNumberFormat="1" applyFont="1" applyFill="1" applyBorder="1" applyAlignment="1" applyProtection="1">
      <alignment horizontal="right" vertical="center"/>
      <protection locked="0"/>
    </xf>
    <xf numFmtId="177" fontId="0" fillId="0" borderId="81" xfId="0" applyNumberFormat="1" applyFill="1" applyBorder="1" applyAlignment="1" applyProtection="1">
      <alignment horizontal="right" vertical="center"/>
      <protection locked="0"/>
    </xf>
    <xf numFmtId="0" fontId="28" fillId="0" borderId="74" xfId="0" applyFont="1" applyBorder="1" applyAlignment="1">
      <alignment horizontal="distributed" vertical="center" wrapText="1" indent="1"/>
    </xf>
    <xf numFmtId="179" fontId="32" fillId="0" borderId="15" xfId="0" applyNumberFormat="1" applyFont="1" applyBorder="1" applyAlignment="1" applyProtection="1">
      <alignment horizontal="distributed" vertical="center" indent="1"/>
      <protection locked="0"/>
    </xf>
    <xf numFmtId="179" fontId="32" fillId="0" borderId="83" xfId="0" applyNumberFormat="1" applyFont="1" applyBorder="1" applyAlignment="1" applyProtection="1">
      <alignment horizontal="distributed" vertical="center" indent="1"/>
      <protection locked="0"/>
    </xf>
    <xf numFmtId="179" fontId="32" fillId="0" borderId="84" xfId="0" applyNumberFormat="1" applyFont="1" applyBorder="1" applyAlignment="1" applyProtection="1">
      <alignment horizontal="distributed" vertical="center" indent="1"/>
      <protection locked="0"/>
    </xf>
    <xf numFmtId="179" fontId="32" fillId="0" borderId="15" xfId="0" applyNumberFormat="1" applyFont="1" applyFill="1" applyBorder="1" applyAlignment="1" applyProtection="1">
      <alignment horizontal="distributed" vertical="center" indent="1"/>
      <protection locked="0"/>
    </xf>
    <xf numFmtId="179" fontId="32" fillId="0" borderId="85" xfId="0" applyNumberFormat="1" applyFont="1" applyBorder="1" applyAlignment="1" applyProtection="1">
      <alignment horizontal="distributed" vertical="center" indent="1"/>
      <protection locked="0"/>
    </xf>
    <xf numFmtId="0" fontId="32" fillId="0" borderId="86" xfId="0" applyFont="1" applyBorder="1" applyAlignment="1" applyProtection="1">
      <alignment horizontal="center" vertical="center"/>
      <protection locked="0"/>
    </xf>
    <xf numFmtId="0" fontId="32" fillId="0" borderId="86" xfId="0" applyFont="1" applyBorder="1" applyAlignment="1" applyProtection="1">
      <alignment horizontal="right" vertical="center"/>
      <protection locked="0"/>
    </xf>
    <xf numFmtId="0" fontId="32" fillId="0" borderId="76" xfId="0" applyFont="1" applyBorder="1" applyAlignment="1">
      <alignment horizontal="right" vertical="center"/>
    </xf>
    <xf numFmtId="0" fontId="32" fillId="0" borderId="81" xfId="0" applyFont="1" applyBorder="1" applyAlignment="1">
      <alignment horizontal="right" vertical="center"/>
    </xf>
    <xf numFmtId="180" fontId="32" fillId="0" borderId="76" xfId="0" applyNumberFormat="1" applyFont="1" applyBorder="1" applyAlignment="1">
      <alignment horizontal="left" vertical="center"/>
    </xf>
    <xf numFmtId="0" fontId="32" fillId="0" borderId="9" xfId="0" applyFont="1" applyBorder="1" applyAlignment="1" applyProtection="1">
      <alignment horizontal="center" vertical="center" shrinkToFit="1"/>
      <protection locked="0"/>
    </xf>
    <xf numFmtId="177" fontId="32" fillId="0" borderId="9" xfId="0" applyNumberFormat="1" applyFont="1" applyBorder="1" applyAlignment="1" applyProtection="1">
      <alignment horizontal="right" vertical="center"/>
      <protection locked="0"/>
    </xf>
    <xf numFmtId="181" fontId="32" fillId="0" borderId="9" xfId="0" applyNumberFormat="1" applyFont="1" applyBorder="1" applyProtection="1">
      <alignment vertical="center"/>
      <protection locked="0"/>
    </xf>
    <xf numFmtId="0" fontId="32" fillId="0" borderId="74" xfId="0" applyFont="1" applyBorder="1" applyAlignment="1" applyProtection="1">
      <alignment horizontal="center" vertical="center"/>
      <protection locked="0"/>
    </xf>
    <xf numFmtId="0" fontId="32" fillId="0" borderId="74" xfId="0" applyFont="1" applyBorder="1" applyAlignment="1" applyProtection="1">
      <alignment horizontal="right" vertical="center"/>
      <protection locked="0"/>
    </xf>
    <xf numFmtId="0" fontId="32" fillId="0" borderId="75" xfId="0" applyFont="1" applyBorder="1" applyAlignment="1">
      <alignment horizontal="right" vertical="center"/>
    </xf>
    <xf numFmtId="0" fontId="32" fillId="0" borderId="2" xfId="0" applyFont="1" applyBorder="1" applyAlignment="1" applyProtection="1">
      <alignment horizontal="distributed" vertical="center" indent="1"/>
      <protection locked="0"/>
    </xf>
    <xf numFmtId="0" fontId="32" fillId="0" borderId="11" xfId="0" applyFont="1" applyBorder="1" applyAlignment="1">
      <alignment horizontal="right" vertical="center"/>
    </xf>
    <xf numFmtId="180" fontId="32" fillId="0" borderId="75" xfId="0" applyNumberFormat="1" applyFont="1" applyBorder="1" applyAlignment="1">
      <alignment horizontal="left" vertical="center"/>
    </xf>
    <xf numFmtId="0" fontId="32" fillId="0" borderId="2" xfId="0" applyFont="1" applyBorder="1" applyAlignment="1" applyProtection="1">
      <alignment horizontal="center" vertical="center" shrinkToFit="1"/>
      <protection locked="0"/>
    </xf>
    <xf numFmtId="177" fontId="32" fillId="0" borderId="2" xfId="0" applyNumberFormat="1" applyFont="1" applyBorder="1" applyAlignment="1" applyProtection="1">
      <alignment horizontal="right" vertical="center"/>
      <protection locked="0"/>
    </xf>
    <xf numFmtId="181" fontId="32" fillId="0" borderId="2" xfId="0" applyNumberFormat="1" applyFont="1" applyBorder="1" applyProtection="1">
      <alignment vertical="center"/>
      <protection locked="0"/>
    </xf>
    <xf numFmtId="0" fontId="32" fillId="0" borderId="87" xfId="0" applyFont="1" applyBorder="1" applyAlignment="1" applyProtection="1">
      <alignment horizontal="center" vertical="center"/>
      <protection locked="0"/>
    </xf>
    <xf numFmtId="0" fontId="32" fillId="0" borderId="87" xfId="0" applyFont="1" applyBorder="1" applyAlignment="1" applyProtection="1">
      <alignment horizontal="right" vertical="center"/>
      <protection locked="0"/>
    </xf>
    <xf numFmtId="0" fontId="32" fillId="0" borderId="88" xfId="0" applyFont="1" applyBorder="1" applyAlignment="1">
      <alignment horizontal="right" vertical="center"/>
    </xf>
    <xf numFmtId="0" fontId="32" fillId="0" borderId="89" xfId="0" applyFont="1" applyBorder="1" applyAlignment="1" applyProtection="1">
      <alignment horizontal="center" vertical="center"/>
      <protection locked="0"/>
    </xf>
    <xf numFmtId="0" fontId="32" fillId="0" borderId="82" xfId="0" applyFont="1" applyBorder="1" applyAlignment="1">
      <alignment horizontal="right" vertical="center"/>
    </xf>
    <xf numFmtId="180" fontId="32" fillId="0" borderId="88" xfId="0" applyNumberFormat="1" applyFont="1" applyBorder="1" applyAlignment="1">
      <alignment horizontal="left" vertical="center"/>
    </xf>
    <xf numFmtId="177" fontId="32" fillId="0" borderId="89" xfId="0" applyNumberFormat="1" applyFont="1" applyBorder="1" applyAlignment="1" applyProtection="1">
      <alignment horizontal="right" vertical="center"/>
      <protection locked="0"/>
    </xf>
    <xf numFmtId="181" fontId="32" fillId="0" borderId="89" xfId="0" applyNumberFormat="1" applyFont="1" applyBorder="1" applyProtection="1">
      <alignment vertical="center"/>
      <protection locked="0"/>
    </xf>
    <xf numFmtId="177" fontId="32" fillId="0" borderId="5" xfId="0" applyNumberFormat="1" applyFont="1" applyBorder="1" applyAlignment="1" applyProtection="1">
      <alignment horizontal="right" vertical="center"/>
      <protection locked="0"/>
    </xf>
    <xf numFmtId="0" fontId="32" fillId="0" borderId="20" xfId="0" applyFont="1" applyBorder="1" applyAlignment="1">
      <alignment horizontal="right" vertical="center"/>
    </xf>
    <xf numFmtId="180" fontId="32" fillId="0" borderId="70" xfId="0" applyNumberFormat="1" applyFont="1" applyBorder="1" applyAlignment="1">
      <alignment horizontal="left" vertical="center"/>
    </xf>
    <xf numFmtId="0" fontId="32" fillId="0" borderId="11" xfId="0" applyFont="1" applyFill="1" applyBorder="1" applyAlignment="1">
      <alignment horizontal="right" vertical="center"/>
    </xf>
    <xf numFmtId="180" fontId="32" fillId="0" borderId="75" xfId="0" applyNumberFormat="1" applyFont="1" applyFill="1" applyBorder="1" applyAlignment="1">
      <alignment horizontal="left" vertical="center"/>
    </xf>
    <xf numFmtId="177" fontId="32" fillId="0" borderId="2" xfId="0" applyNumberFormat="1" applyFont="1" applyFill="1" applyBorder="1" applyAlignment="1" applyProtection="1">
      <alignment horizontal="right" vertical="center"/>
      <protection locked="0"/>
    </xf>
    <xf numFmtId="181" fontId="32" fillId="0" borderId="2" xfId="0" applyNumberFormat="1" applyFont="1" applyFill="1" applyBorder="1" applyProtection="1">
      <alignment vertical="center"/>
      <protection locked="0"/>
    </xf>
    <xf numFmtId="177" fontId="32" fillId="0" borderId="9" xfId="0" applyNumberFormat="1" applyFont="1" applyFill="1" applyBorder="1" applyAlignment="1" applyProtection="1">
      <alignment horizontal="right" vertical="center"/>
      <protection locked="0"/>
    </xf>
    <xf numFmtId="0" fontId="32" fillId="0" borderId="2" xfId="0" applyFont="1" applyBorder="1" applyAlignment="1" applyProtection="1">
      <alignment horizontal="center" vertical="center"/>
      <protection locked="0"/>
    </xf>
    <xf numFmtId="0" fontId="32" fillId="0" borderId="86" xfId="0" applyNumberFormat="1" applyFont="1" applyBorder="1" applyAlignment="1" applyProtection="1">
      <alignment horizontal="center" vertical="center"/>
      <protection locked="0"/>
    </xf>
    <xf numFmtId="0" fontId="32" fillId="0" borderId="74" xfId="0" applyNumberFormat="1" applyFont="1" applyBorder="1" applyAlignment="1" applyProtection="1">
      <alignment horizontal="center" vertical="center"/>
      <protection locked="0"/>
    </xf>
    <xf numFmtId="0" fontId="32" fillId="0" borderId="87" xfId="0" applyNumberFormat="1" applyFont="1" applyBorder="1" applyAlignment="1" applyProtection="1">
      <alignment horizontal="center" vertical="center"/>
      <protection locked="0"/>
    </xf>
    <xf numFmtId="0" fontId="32" fillId="0" borderId="69" xfId="0" applyNumberFormat="1" applyFont="1" applyBorder="1" applyAlignment="1" applyProtection="1">
      <alignment horizontal="center" vertical="center"/>
      <protection locked="0"/>
    </xf>
    <xf numFmtId="0" fontId="32" fillId="0" borderId="74" xfId="0" applyNumberFormat="1" applyFont="1" applyFill="1" applyBorder="1" applyAlignment="1" applyProtection="1">
      <alignment horizontal="center" vertical="center"/>
      <protection locked="0"/>
    </xf>
    <xf numFmtId="0" fontId="32" fillId="0" borderId="90" xfId="0" applyFont="1" applyBorder="1" applyAlignment="1">
      <alignment horizontal="center" wrapText="1"/>
    </xf>
    <xf numFmtId="0" fontId="15" fillId="0" borderId="91" xfId="0" applyFont="1" applyBorder="1" applyAlignment="1">
      <alignment horizontal="right" vertical="top" wrapText="1"/>
    </xf>
    <xf numFmtId="0" fontId="32" fillId="0" borderId="74" xfId="0" applyFont="1" applyBorder="1" applyAlignment="1">
      <alignment horizontal="right" vertical="center"/>
    </xf>
    <xf numFmtId="0" fontId="32" fillId="0" borderId="86" xfId="0" applyFont="1" applyBorder="1" applyAlignment="1">
      <alignment horizontal="right" vertical="center"/>
    </xf>
    <xf numFmtId="0" fontId="32" fillId="0" borderId="87" xfId="0" applyFont="1" applyBorder="1" applyAlignment="1">
      <alignment horizontal="right" vertical="center"/>
    </xf>
    <xf numFmtId="0" fontId="28" fillId="0" borderId="0"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93" xfId="0" applyFont="1" applyBorder="1" applyAlignment="1">
      <alignment horizontal="center" vertical="center" wrapText="1"/>
    </xf>
    <xf numFmtId="0" fontId="28" fillId="0" borderId="0" xfId="0" applyFont="1" applyBorder="1" applyAlignment="1" applyProtection="1">
      <alignment horizontal="center" vertical="center" wrapText="1"/>
      <protection locked="0"/>
    </xf>
    <xf numFmtId="181" fontId="27" fillId="0" borderId="74" xfId="0" applyNumberFormat="1" applyFont="1" applyBorder="1" applyAlignment="1">
      <alignment horizontal="right" vertical="center" wrapText="1" indent="1"/>
    </xf>
    <xf numFmtId="181" fontId="27" fillId="0" borderId="66" xfId="0" applyNumberFormat="1" applyFont="1" applyBorder="1" applyAlignment="1">
      <alignment horizontal="right" vertical="center" wrapText="1" indent="1"/>
    </xf>
    <xf numFmtId="181" fontId="27" fillId="0" borderId="74" xfId="0" applyNumberFormat="1" applyFont="1" applyBorder="1" applyAlignment="1" applyProtection="1">
      <alignment horizontal="right" vertical="center" wrapText="1" indent="1"/>
      <protection locked="0"/>
    </xf>
    <xf numFmtId="0" fontId="0" fillId="0" borderId="76" xfId="0" applyBorder="1" applyAlignment="1">
      <alignment horizontal="distributed" vertical="center" indent="1"/>
    </xf>
    <xf numFmtId="0" fontId="0" fillId="0" borderId="75" xfId="0" applyBorder="1" applyAlignment="1">
      <alignment horizontal="distributed" vertical="center" indent="1"/>
    </xf>
    <xf numFmtId="0" fontId="0" fillId="0" borderId="75" xfId="0" applyBorder="1" applyAlignment="1">
      <alignment horizontal="center" vertical="center"/>
    </xf>
    <xf numFmtId="177" fontId="0" fillId="0" borderId="80"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69" xfId="0" applyBorder="1">
      <alignment vertical="center"/>
    </xf>
    <xf numFmtId="0" fontId="0" fillId="0" borderId="64" xfId="0" applyBorder="1">
      <alignment vertical="center"/>
    </xf>
    <xf numFmtId="0" fontId="30" fillId="0" borderId="0" xfId="0" applyFont="1" applyAlignment="1">
      <alignment vertical="center"/>
    </xf>
    <xf numFmtId="0" fontId="0" fillId="0" borderId="19" xfId="0" applyBorder="1">
      <alignment vertical="center"/>
    </xf>
    <xf numFmtId="0" fontId="0" fillId="0" borderId="80" xfId="0" applyBorder="1">
      <alignment vertical="center"/>
    </xf>
    <xf numFmtId="0" fontId="0" fillId="0" borderId="92" xfId="0" applyBorder="1">
      <alignment vertical="center"/>
    </xf>
    <xf numFmtId="0" fontId="32" fillId="0" borderId="80" xfId="0" applyFont="1" applyBorder="1" applyAlignment="1">
      <alignment horizontal="right" vertical="center"/>
    </xf>
    <xf numFmtId="0" fontId="32" fillId="0" borderId="71" xfId="0" applyNumberFormat="1" applyFont="1" applyBorder="1" applyAlignment="1" applyProtection="1">
      <alignment horizontal="center" vertical="center"/>
      <protection locked="0"/>
    </xf>
    <xf numFmtId="180" fontId="32" fillId="0" borderId="19" xfId="0" applyNumberFormat="1" applyFont="1" applyBorder="1" applyAlignment="1">
      <alignment horizontal="left" vertical="center"/>
    </xf>
    <xf numFmtId="177" fontId="32" fillId="0" borderId="94" xfId="0" applyNumberFormat="1" applyFont="1" applyBorder="1" applyAlignment="1" applyProtection="1">
      <alignment horizontal="right" vertical="center"/>
      <protection locked="0"/>
    </xf>
    <xf numFmtId="181" fontId="32" fillId="0" borderId="94" xfId="0" applyNumberFormat="1" applyFont="1" applyBorder="1" applyProtection="1">
      <alignment vertical="center"/>
      <protection locked="0"/>
    </xf>
    <xf numFmtId="179" fontId="32" fillId="0" borderId="14" xfId="0" applyNumberFormat="1" applyFont="1" applyBorder="1" applyAlignment="1" applyProtection="1">
      <alignment horizontal="distributed" vertical="center" indent="1"/>
      <protection locked="0"/>
    </xf>
    <xf numFmtId="0" fontId="32" fillId="0" borderId="2" xfId="0" applyFont="1" applyFill="1" applyBorder="1" applyAlignment="1" applyProtection="1">
      <alignment horizontal="distributed" vertical="center" indent="1"/>
      <protection locked="0"/>
    </xf>
    <xf numFmtId="0" fontId="32" fillId="0" borderId="89" xfId="0" applyFont="1" applyFill="1" applyBorder="1" applyAlignment="1" applyProtection="1">
      <alignment horizontal="distributed" vertical="center" indent="1"/>
      <protection locked="0"/>
    </xf>
    <xf numFmtId="0" fontId="32" fillId="0" borderId="9" xfId="0" applyFont="1" applyFill="1" applyBorder="1" applyAlignment="1" applyProtection="1">
      <alignment horizontal="distributed" vertical="center" indent="1"/>
      <protection locked="0"/>
    </xf>
    <xf numFmtId="0" fontId="33" fillId="0" borderId="11" xfId="0" applyFont="1" applyBorder="1" applyAlignment="1">
      <alignment horizontal="right" vertical="center"/>
    </xf>
    <xf numFmtId="0" fontId="33" fillId="0" borderId="74" xfId="0" applyNumberFormat="1" applyFont="1" applyBorder="1" applyAlignment="1" applyProtection="1">
      <alignment horizontal="center" vertical="center"/>
      <protection locked="0"/>
    </xf>
    <xf numFmtId="180" fontId="33" fillId="0" borderId="75" xfId="0" applyNumberFormat="1" applyFont="1" applyBorder="1" applyAlignment="1">
      <alignment horizontal="left" vertical="center"/>
    </xf>
    <xf numFmtId="177" fontId="33" fillId="0" borderId="2" xfId="0" applyNumberFormat="1" applyFont="1" applyBorder="1" applyAlignment="1" applyProtection="1">
      <alignment horizontal="right" vertical="center"/>
      <protection locked="0"/>
    </xf>
    <xf numFmtId="181" fontId="33" fillId="0" borderId="2" xfId="0" applyNumberFormat="1" applyFont="1" applyBorder="1" applyProtection="1">
      <alignment vertical="center"/>
      <protection locked="0"/>
    </xf>
    <xf numFmtId="179" fontId="33" fillId="0" borderId="15" xfId="0" applyNumberFormat="1" applyFont="1" applyBorder="1" applyAlignment="1" applyProtection="1">
      <alignment horizontal="distributed" vertical="center" indent="1"/>
      <protection locked="0"/>
    </xf>
    <xf numFmtId="0" fontId="32" fillId="0" borderId="0" xfId="0" applyFont="1" applyBorder="1" applyAlignment="1">
      <alignment horizontal="right" vertical="center"/>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horizontal="right" vertical="center"/>
      <protection locked="0"/>
    </xf>
    <xf numFmtId="0" fontId="32" fillId="0" borderId="0" xfId="0" applyNumberFormat="1" applyFont="1" applyBorder="1" applyAlignment="1" applyProtection="1">
      <alignment horizontal="center" vertical="center"/>
      <protection locked="0"/>
    </xf>
    <xf numFmtId="0" fontId="32" fillId="0" borderId="0" xfId="0" applyFont="1" applyBorder="1" applyAlignment="1" applyProtection="1">
      <alignment horizontal="distributed" vertical="center" indent="1"/>
      <protection locked="0"/>
    </xf>
    <xf numFmtId="180" fontId="32" fillId="0" borderId="0" xfId="0" applyNumberFormat="1" applyFont="1" applyBorder="1" applyAlignment="1">
      <alignment horizontal="left" vertical="center"/>
    </xf>
    <xf numFmtId="0" fontId="32" fillId="0" borderId="0" xfId="0" applyFont="1" applyBorder="1" applyAlignment="1" applyProtection="1">
      <alignment horizontal="center" vertical="center" shrinkToFit="1"/>
      <protection locked="0"/>
    </xf>
    <xf numFmtId="177" fontId="32" fillId="0" borderId="0" xfId="0" applyNumberFormat="1" applyFont="1" applyBorder="1" applyAlignment="1" applyProtection="1">
      <alignment horizontal="right" vertical="center"/>
      <protection locked="0"/>
    </xf>
    <xf numFmtId="181" fontId="32" fillId="0" borderId="0" xfId="0" applyNumberFormat="1" applyFont="1" applyBorder="1" applyProtection="1">
      <alignment vertical="center"/>
      <protection locked="0"/>
    </xf>
    <xf numFmtId="179" fontId="32" fillId="0" borderId="0" xfId="0" applyNumberFormat="1" applyFont="1" applyBorder="1" applyAlignment="1" applyProtection="1">
      <alignment horizontal="distributed" vertical="center" indent="1"/>
      <protection locked="0"/>
    </xf>
    <xf numFmtId="0" fontId="32" fillId="0" borderId="81" xfId="0" applyFont="1" applyFill="1" applyBorder="1" applyAlignment="1">
      <alignment horizontal="right" vertical="center"/>
    </xf>
    <xf numFmtId="0" fontId="32" fillId="0" borderId="86" xfId="0" applyFont="1" applyFill="1" applyBorder="1" applyAlignment="1" applyProtection="1">
      <alignment horizontal="center" vertical="center"/>
      <protection locked="0"/>
    </xf>
    <xf numFmtId="0" fontId="32" fillId="0" borderId="86" xfId="0" applyFont="1" applyFill="1" applyBorder="1" applyAlignment="1" applyProtection="1">
      <alignment horizontal="right" vertical="center"/>
      <protection locked="0"/>
    </xf>
    <xf numFmtId="0" fontId="32" fillId="0" borderId="74" xfId="0" applyFont="1" applyFill="1" applyBorder="1" applyAlignment="1" applyProtection="1">
      <alignment horizontal="center" vertical="center"/>
      <protection locked="0"/>
    </xf>
    <xf numFmtId="0" fontId="32" fillId="0" borderId="74" xfId="0" applyFont="1" applyFill="1" applyBorder="1" applyAlignment="1" applyProtection="1">
      <alignment horizontal="right" vertical="center"/>
      <protection locked="0"/>
    </xf>
    <xf numFmtId="0" fontId="32" fillId="0" borderId="80" xfId="0" applyFont="1" applyFill="1" applyBorder="1" applyAlignment="1">
      <alignment horizontal="right" vertical="center"/>
    </xf>
    <xf numFmtId="0" fontId="32" fillId="0" borderId="71" xfId="0" applyFont="1" applyFill="1" applyBorder="1" applyAlignment="1" applyProtection="1">
      <alignment horizontal="center" vertical="center"/>
      <protection locked="0"/>
    </xf>
    <xf numFmtId="0" fontId="32" fillId="0" borderId="71" xfId="0" applyFont="1" applyFill="1" applyBorder="1" applyAlignment="1" applyProtection="1">
      <alignment horizontal="right" vertical="center"/>
      <protection locked="0"/>
    </xf>
    <xf numFmtId="0" fontId="32" fillId="0" borderId="87" xfId="0" applyFont="1" applyFill="1" applyBorder="1" applyAlignment="1" applyProtection="1">
      <alignment horizontal="center" vertical="center"/>
      <protection locked="0"/>
    </xf>
    <xf numFmtId="0" fontId="32" fillId="0" borderId="87" xfId="0" applyFont="1" applyFill="1" applyBorder="1" applyAlignment="1" applyProtection="1">
      <alignment horizontal="right" vertical="center"/>
      <protection locked="0"/>
    </xf>
    <xf numFmtId="0" fontId="32" fillId="0" borderId="76" xfId="0" applyFont="1" applyFill="1" applyBorder="1" applyAlignment="1">
      <alignment horizontal="right" vertical="center"/>
    </xf>
    <xf numFmtId="0" fontId="32" fillId="0" borderId="75" xfId="0" applyFont="1" applyFill="1" applyBorder="1" applyAlignment="1">
      <alignment horizontal="right" vertical="center"/>
    </xf>
    <xf numFmtId="0" fontId="32" fillId="0" borderId="19" xfId="0" applyFont="1" applyFill="1" applyBorder="1" applyAlignment="1">
      <alignment horizontal="right" vertical="center"/>
    </xf>
    <xf numFmtId="0" fontId="32" fillId="0" borderId="88" xfId="0" applyFont="1" applyFill="1" applyBorder="1" applyAlignment="1">
      <alignment horizontal="right" vertical="center"/>
    </xf>
    <xf numFmtId="0" fontId="32" fillId="0" borderId="69" xfId="0" applyFont="1" applyFill="1" applyBorder="1" applyAlignment="1">
      <alignment horizontal="right" vertical="center"/>
    </xf>
    <xf numFmtId="0" fontId="32" fillId="0" borderId="69" xfId="0" applyFont="1" applyFill="1" applyBorder="1" applyAlignment="1" applyProtection="1">
      <alignment horizontal="center" vertical="center"/>
      <protection locked="0"/>
    </xf>
    <xf numFmtId="0" fontId="32" fillId="0" borderId="69" xfId="0" applyFont="1" applyFill="1" applyBorder="1" applyAlignment="1" applyProtection="1">
      <alignment horizontal="right" vertical="center"/>
      <protection locked="0"/>
    </xf>
    <xf numFmtId="0" fontId="32" fillId="0" borderId="70" xfId="0" applyFont="1" applyFill="1" applyBorder="1" applyAlignment="1">
      <alignment horizontal="right" vertical="center"/>
    </xf>
    <xf numFmtId="0" fontId="32" fillId="0" borderId="74" xfId="0" applyFont="1" applyFill="1" applyBorder="1" applyAlignment="1">
      <alignment horizontal="right" vertical="center"/>
    </xf>
    <xf numFmtId="0" fontId="33" fillId="0" borderId="74" xfId="0" applyFont="1" applyFill="1" applyBorder="1" applyAlignment="1">
      <alignment horizontal="right" vertical="center"/>
    </xf>
    <xf numFmtId="0" fontId="33" fillId="0" borderId="74" xfId="0" applyFont="1" applyFill="1" applyBorder="1" applyAlignment="1" applyProtection="1">
      <alignment horizontal="center" vertical="center"/>
      <protection locked="0"/>
    </xf>
    <xf numFmtId="0" fontId="33" fillId="0" borderId="74" xfId="0" applyFont="1" applyFill="1" applyBorder="1" applyAlignment="1" applyProtection="1">
      <alignment horizontal="right" vertical="center"/>
      <protection locked="0"/>
    </xf>
    <xf numFmtId="0" fontId="33" fillId="0" borderId="75" xfId="0" applyFont="1" applyFill="1" applyBorder="1" applyAlignment="1">
      <alignment horizontal="right" vertical="center"/>
    </xf>
    <xf numFmtId="0" fontId="33" fillId="0" borderId="2" xfId="0" applyFont="1" applyFill="1" applyBorder="1" applyAlignment="1" applyProtection="1">
      <alignment horizontal="distributed" vertical="center" indent="1"/>
      <protection locked="0"/>
    </xf>
    <xf numFmtId="0" fontId="32" fillId="0" borderId="86" xfId="0" applyFont="1" applyFill="1" applyBorder="1" applyAlignment="1">
      <alignment horizontal="right" vertical="center"/>
    </xf>
    <xf numFmtId="177" fontId="34" fillId="0" borderId="2" xfId="0" applyNumberFormat="1" applyFont="1" applyBorder="1" applyProtection="1">
      <alignment vertical="center"/>
      <protection locked="0"/>
    </xf>
    <xf numFmtId="0" fontId="0" fillId="0" borderId="95" xfId="0" applyFill="1" applyBorder="1" applyAlignment="1">
      <alignment horizontal="center" vertical="center" justifyLastLine="1"/>
    </xf>
    <xf numFmtId="177" fontId="32" fillId="0" borderId="94" xfId="0" applyNumberFormat="1" applyFont="1" applyFill="1" applyBorder="1" applyAlignment="1" applyProtection="1">
      <alignment horizontal="right" vertical="center"/>
      <protection locked="0"/>
    </xf>
    <xf numFmtId="177" fontId="32" fillId="0" borderId="89" xfId="0" applyNumberFormat="1" applyFont="1" applyFill="1" applyBorder="1" applyAlignment="1" applyProtection="1">
      <alignment horizontal="right" vertical="center"/>
      <protection locked="0"/>
    </xf>
    <xf numFmtId="0" fontId="0" fillId="0" borderId="0" xfId="0" applyAlignment="1">
      <alignment vertical="center" wrapText="1"/>
    </xf>
    <xf numFmtId="0" fontId="32" fillId="0" borderId="9" xfId="0" applyFont="1" applyBorder="1" applyAlignment="1" applyProtection="1">
      <alignment horizontal="distributed" vertical="center" shrinkToFit="1"/>
      <protection locked="0"/>
    </xf>
    <xf numFmtId="0" fontId="32" fillId="0" borderId="2" xfId="0" applyFont="1" applyBorder="1" applyAlignment="1" applyProtection="1">
      <alignment horizontal="distributed" vertical="center" shrinkToFit="1"/>
      <protection locked="0"/>
    </xf>
    <xf numFmtId="0" fontId="32" fillId="0" borderId="94" xfId="0" applyFont="1" applyBorder="1" applyAlignment="1" applyProtection="1">
      <alignment horizontal="distributed" vertical="center" shrinkToFit="1"/>
      <protection locked="0"/>
    </xf>
    <xf numFmtId="0" fontId="32" fillId="0" borderId="89" xfId="0" applyFont="1" applyBorder="1" applyAlignment="1" applyProtection="1">
      <alignment horizontal="distributed" vertical="center" shrinkToFit="1"/>
      <protection locked="0"/>
    </xf>
    <xf numFmtId="0" fontId="32" fillId="0" borderId="5" xfId="0" applyFont="1" applyBorder="1" applyAlignment="1" applyProtection="1">
      <alignment horizontal="distributed" vertical="center" shrinkToFit="1"/>
      <protection locked="0"/>
    </xf>
    <xf numFmtId="0" fontId="33" fillId="0" borderId="2" xfId="0" applyFont="1" applyBorder="1" applyAlignment="1" applyProtection="1">
      <alignment horizontal="distributed" vertical="center" shrinkToFit="1"/>
      <protection locked="0"/>
    </xf>
    <xf numFmtId="0" fontId="32" fillId="0" borderId="2" xfId="0" applyFont="1" applyFill="1" applyBorder="1" applyAlignment="1" applyProtection="1">
      <alignment horizontal="distributed" vertical="center" shrinkToFit="1"/>
      <protection locked="0"/>
    </xf>
    <xf numFmtId="0" fontId="32" fillId="0" borderId="9" xfId="0" applyFont="1" applyBorder="1" applyAlignment="1" applyProtection="1">
      <alignment horizontal="distributed" vertical="center" indent="1"/>
      <protection locked="0"/>
    </xf>
    <xf numFmtId="0" fontId="32" fillId="0" borderId="89" xfId="0" applyFont="1" applyBorder="1" applyAlignment="1" applyProtection="1">
      <alignment horizontal="distributed" vertical="center" indent="1"/>
      <protection locked="0"/>
    </xf>
    <xf numFmtId="177" fontId="0" fillId="0" borderId="18" xfId="0" applyNumberFormat="1" applyFill="1" applyBorder="1" applyAlignment="1" applyProtection="1">
      <alignment horizontal="right" vertical="center"/>
    </xf>
    <xf numFmtId="176" fontId="0" fillId="0" borderId="46" xfId="0" applyNumberFormat="1" applyFill="1" applyBorder="1" applyAlignment="1" applyProtection="1">
      <alignment horizontal="center" vertical="center"/>
    </xf>
    <xf numFmtId="0" fontId="32" fillId="0" borderId="0" xfId="0" applyFont="1" applyAlignment="1">
      <alignment vertical="center" wrapText="1"/>
    </xf>
    <xf numFmtId="0" fontId="32" fillId="0" borderId="0" xfId="0" applyFont="1" applyAlignment="1">
      <alignment vertical="top" wrapText="1"/>
    </xf>
    <xf numFmtId="0" fontId="35" fillId="0" borderId="0" xfId="0" applyFont="1" applyAlignment="1">
      <alignment vertical="top" wrapText="1"/>
    </xf>
    <xf numFmtId="0" fontId="32" fillId="0" borderId="0" xfId="0" applyFont="1" applyAlignment="1">
      <alignment horizontal="center" vertical="center" wrapText="1"/>
    </xf>
    <xf numFmtId="0" fontId="35" fillId="0" borderId="0" xfId="0" applyFont="1" applyAlignment="1">
      <alignment horizontal="justify" vertical="center"/>
    </xf>
    <xf numFmtId="0" fontId="35" fillId="0" borderId="0" xfId="0" applyFont="1" applyAlignment="1">
      <alignment vertical="center" wrapText="1"/>
    </xf>
    <xf numFmtId="0" fontId="0" fillId="0" borderId="97" xfId="0" applyBorder="1" applyAlignment="1">
      <alignment horizontal="distributed" vertical="center" indent="1"/>
    </xf>
    <xf numFmtId="0" fontId="0" fillId="0" borderId="0" xfId="0" applyAlignment="1">
      <alignment vertical="center" wrapText="1"/>
    </xf>
    <xf numFmtId="0" fontId="32" fillId="0" borderId="0" xfId="0" applyFont="1" applyAlignment="1">
      <alignment horizontal="center" vertical="center" wrapText="1"/>
    </xf>
    <xf numFmtId="0" fontId="32" fillId="0" borderId="0" xfId="0" applyFont="1" applyAlignment="1">
      <alignment vertical="center" wrapText="1"/>
    </xf>
    <xf numFmtId="0" fontId="35" fillId="0" borderId="0" xfId="0" applyFont="1" applyAlignment="1">
      <alignment horizontal="justify" vertical="center" wrapText="1"/>
    </xf>
    <xf numFmtId="0" fontId="35" fillId="0" borderId="0" xfId="0" applyFont="1" applyAlignment="1">
      <alignment vertical="center"/>
    </xf>
    <xf numFmtId="0" fontId="0" fillId="0" borderId="98" xfId="0" applyBorder="1" applyAlignment="1">
      <alignment horizontal="distributed" vertical="center" indent="1"/>
    </xf>
    <xf numFmtId="0" fontId="0" fillId="0" borderId="99" xfId="0" applyBorder="1" applyAlignment="1">
      <alignment horizontal="distributed" vertical="center" wrapText="1" indent="1"/>
    </xf>
    <xf numFmtId="177" fontId="0" fillId="0" borderId="16" xfId="0" applyNumberFormat="1" applyBorder="1" applyAlignment="1" applyProtection="1">
      <alignment horizontal="center" vertical="center"/>
      <protection locked="0"/>
    </xf>
    <xf numFmtId="178" fontId="0" fillId="2" borderId="20" xfId="0" applyNumberFormat="1" applyFill="1" applyBorder="1" applyAlignment="1" applyProtection="1">
      <alignment horizontal="center" vertical="center"/>
    </xf>
    <xf numFmtId="177" fontId="0" fillId="0" borderId="6" xfId="0" applyNumberFormat="1" applyBorder="1" applyAlignment="1" applyProtection="1">
      <alignment horizontal="center" vertical="center"/>
    </xf>
    <xf numFmtId="177" fontId="0" fillId="0" borderId="5" xfId="0" applyNumberFormat="1" applyBorder="1" applyAlignment="1" applyProtection="1">
      <alignment horizontal="center" vertical="center"/>
      <protection locked="0"/>
    </xf>
    <xf numFmtId="185" fontId="0" fillId="2" borderId="79" xfId="0" applyNumberFormat="1" applyFill="1" applyBorder="1" applyAlignment="1" applyProtection="1">
      <alignment vertical="center"/>
    </xf>
    <xf numFmtId="177" fontId="0" fillId="2" borderId="64" xfId="0" applyNumberFormat="1" applyFill="1" applyBorder="1" applyProtection="1">
      <alignment vertical="center"/>
    </xf>
    <xf numFmtId="178" fontId="0" fillId="2" borderId="19" xfId="0" applyNumberFormat="1" applyFill="1" applyBorder="1" applyAlignment="1" applyProtection="1">
      <alignment horizontal="center" vertical="center"/>
    </xf>
    <xf numFmtId="178" fontId="0" fillId="2" borderId="70" xfId="0" applyNumberFormat="1" applyFill="1" applyBorder="1" applyAlignment="1" applyProtection="1">
      <alignment horizontal="center" vertical="center"/>
    </xf>
    <xf numFmtId="178" fontId="0" fillId="2" borderId="64" xfId="0" applyNumberFormat="1" applyFill="1" applyBorder="1" applyAlignment="1" applyProtection="1">
      <alignment horizontal="center" vertical="center"/>
    </xf>
    <xf numFmtId="177" fontId="0" fillId="2" borderId="45" xfId="0" applyNumberFormat="1" applyFill="1" applyBorder="1" applyProtection="1">
      <alignment vertical="center"/>
    </xf>
    <xf numFmtId="177" fontId="0" fillId="2" borderId="75" xfId="0" applyNumberFormat="1" applyFill="1" applyBorder="1" applyProtection="1">
      <alignment vertical="center"/>
    </xf>
    <xf numFmtId="177" fontId="0" fillId="2" borderId="12" xfId="0" applyNumberFormat="1" applyFill="1" applyBorder="1" applyProtection="1">
      <alignment vertical="center"/>
    </xf>
    <xf numFmtId="177" fontId="0" fillId="2" borderId="17" xfId="0" applyNumberFormat="1" applyFill="1" applyBorder="1" applyProtection="1">
      <alignment vertical="center"/>
    </xf>
    <xf numFmtId="38" fontId="0" fillId="2" borderId="10" xfId="0" applyNumberFormat="1" applyFill="1" applyBorder="1" applyAlignment="1" applyProtection="1">
      <alignment horizontal="right" vertical="center"/>
    </xf>
    <xf numFmtId="38" fontId="0" fillId="2" borderId="28" xfId="0" applyNumberFormat="1" applyFill="1" applyBorder="1" applyProtection="1">
      <alignment vertical="center"/>
    </xf>
    <xf numFmtId="38" fontId="0" fillId="2" borderId="11" xfId="0" applyNumberFormat="1" applyFill="1" applyBorder="1" applyProtection="1">
      <alignment vertical="center"/>
    </xf>
    <xf numFmtId="38" fontId="0" fillId="2" borderId="18" xfId="0" applyNumberFormat="1" applyFill="1" applyBorder="1" applyProtection="1">
      <alignment vertical="center"/>
    </xf>
    <xf numFmtId="38" fontId="0" fillId="2" borderId="100" xfId="0" applyNumberFormat="1" applyFill="1" applyBorder="1" applyProtection="1">
      <alignment vertical="center"/>
    </xf>
    <xf numFmtId="0" fontId="0" fillId="0" borderId="101" xfId="0" applyBorder="1" applyAlignment="1">
      <alignment horizontal="distributed" vertical="center" indent="1"/>
    </xf>
    <xf numFmtId="0" fontId="0" fillId="2" borderId="102" xfId="0" applyFill="1" applyBorder="1" applyAlignment="1">
      <alignment horizontal="distributed" vertical="center" wrapText="1" indent="1"/>
    </xf>
    <xf numFmtId="0" fontId="0" fillId="0" borderId="103" xfId="0" applyBorder="1" applyAlignment="1">
      <alignment horizontal="distributed" vertical="center" indent="1"/>
    </xf>
    <xf numFmtId="0" fontId="0" fillId="0" borderId="104" xfId="0" applyBorder="1" applyAlignment="1">
      <alignment horizontal="distributed" vertical="center" indent="1"/>
    </xf>
    <xf numFmtId="0" fontId="0" fillId="2" borderId="105" xfId="0" applyFill="1" applyBorder="1" applyAlignment="1">
      <alignment horizontal="distributed" vertical="center" wrapText="1" indent="1"/>
    </xf>
    <xf numFmtId="0" fontId="0" fillId="0" borderId="105" xfId="0" applyBorder="1" applyAlignment="1">
      <alignment horizontal="distributed" vertical="center" wrapText="1" indent="1"/>
    </xf>
    <xf numFmtId="0" fontId="0" fillId="0" borderId="106" xfId="0" applyBorder="1" applyAlignment="1">
      <alignment horizontal="distributed" vertical="center" wrapText="1" indent="1"/>
    </xf>
    <xf numFmtId="0" fontId="0" fillId="2" borderId="107" xfId="0" applyFill="1" applyBorder="1" applyAlignment="1">
      <alignment horizontal="distributed" vertical="center" wrapText="1" indent="1"/>
    </xf>
    <xf numFmtId="0" fontId="0" fillId="0" borderId="108" xfId="0" applyBorder="1" applyAlignment="1">
      <alignment horizontal="distributed" vertical="center" indent="1"/>
    </xf>
    <xf numFmtId="0" fontId="0" fillId="0" borderId="46" xfId="0" applyBorder="1" applyAlignment="1">
      <alignment horizontal="distributed" vertical="center" indent="4"/>
    </xf>
    <xf numFmtId="0" fontId="0" fillId="0" borderId="109" xfId="0" applyBorder="1" applyAlignment="1">
      <alignment horizontal="distributed" vertical="center" indent="1"/>
    </xf>
    <xf numFmtId="177" fontId="0" fillId="0" borderId="110" xfId="0" applyNumberFormat="1" applyBorder="1" applyProtection="1">
      <alignment vertical="center"/>
    </xf>
    <xf numFmtId="177" fontId="0" fillId="0" borderId="111" xfId="0" applyNumberFormat="1" applyBorder="1" applyProtection="1">
      <alignment vertical="center"/>
    </xf>
    <xf numFmtId="0" fontId="0" fillId="0" borderId="69" xfId="0" applyBorder="1">
      <alignment vertical="center"/>
    </xf>
    <xf numFmtId="0" fontId="0" fillId="0" borderId="70" xfId="0" applyBorder="1">
      <alignment vertical="center"/>
    </xf>
    <xf numFmtId="0" fontId="0" fillId="0" borderId="64" xfId="0" applyBorder="1">
      <alignment vertical="center"/>
    </xf>
    <xf numFmtId="0" fontId="29" fillId="0" borderId="92" xfId="0" applyFont="1" applyBorder="1">
      <alignment vertical="center"/>
    </xf>
    <xf numFmtId="0" fontId="14" fillId="0" borderId="92" xfId="0" applyFont="1" applyBorder="1" applyAlignment="1">
      <alignment vertical="center"/>
    </xf>
    <xf numFmtId="0" fontId="29" fillId="0" borderId="80" xfId="0" applyFont="1" applyBorder="1">
      <alignment vertical="center"/>
    </xf>
    <xf numFmtId="177" fontId="0" fillId="0" borderId="5" xfId="0" applyNumberFormat="1" applyFill="1" applyBorder="1" applyProtection="1">
      <alignment vertical="center"/>
      <protection locked="0"/>
    </xf>
    <xf numFmtId="0" fontId="0" fillId="0" borderId="0" xfId="0">
      <alignment vertical="center"/>
    </xf>
    <xf numFmtId="0" fontId="17" fillId="0" borderId="3" xfId="0" applyFont="1" applyFill="1" applyBorder="1" applyAlignment="1">
      <alignment vertical="center" shrinkToFit="1"/>
    </xf>
    <xf numFmtId="177" fontId="0" fillId="0" borderId="84"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protection locked="0"/>
    </xf>
    <xf numFmtId="177" fontId="0" fillId="0" borderId="11" xfId="0" applyNumberFormat="1" applyBorder="1" applyProtection="1">
      <alignment vertical="center"/>
      <protection locked="0"/>
    </xf>
    <xf numFmtId="0" fontId="0" fillId="0" borderId="77" xfId="0" applyFill="1" applyBorder="1" applyAlignment="1">
      <alignment horizontal="center" vertical="center" justifyLastLine="1"/>
    </xf>
    <xf numFmtId="177" fontId="0" fillId="0" borderId="77" xfId="0" applyNumberFormat="1" applyFill="1" applyBorder="1" applyAlignment="1" applyProtection="1">
      <alignment horizontal="left" vertical="top" wrapText="1"/>
      <protection locked="0"/>
    </xf>
    <xf numFmtId="38" fontId="0" fillId="2" borderId="92" xfId="0" applyNumberFormat="1" applyFill="1" applyBorder="1" applyProtection="1">
      <alignment vertical="center"/>
    </xf>
    <xf numFmtId="178" fontId="0" fillId="2" borderId="11" xfId="0" applyNumberFormat="1" applyFill="1" applyBorder="1" applyAlignment="1" applyProtection="1">
      <alignment horizontal="right" vertical="center"/>
    </xf>
    <xf numFmtId="185" fontId="0" fillId="2" borderId="75" xfId="0" applyNumberFormat="1" applyFill="1" applyBorder="1" applyAlignment="1" applyProtection="1">
      <alignment vertical="center"/>
    </xf>
    <xf numFmtId="186" fontId="0" fillId="0" borderId="115" xfId="0" applyNumberFormat="1" applyFont="1" applyFill="1" applyBorder="1" applyAlignment="1" applyProtection="1">
      <alignment vertical="center" shrinkToFit="1"/>
      <protection locked="0"/>
    </xf>
    <xf numFmtId="177" fontId="0" fillId="0" borderId="85" xfId="0" applyNumberFormat="1" applyBorder="1" applyAlignment="1" applyProtection="1">
      <alignment horizontal="right" vertical="center"/>
      <protection locked="0"/>
    </xf>
    <xf numFmtId="177" fontId="0" fillId="0" borderId="18"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81" fontId="0" fillId="0" borderId="14" xfId="0" applyNumberFormat="1" applyFill="1" applyBorder="1" applyAlignment="1">
      <alignment horizontal="right" vertical="center"/>
    </xf>
    <xf numFmtId="177" fontId="0" fillId="0" borderId="83" xfId="0" applyNumberFormat="1" applyBorder="1" applyAlignment="1" applyProtection="1">
      <alignment horizontal="right" vertical="center"/>
      <protection locked="0"/>
    </xf>
    <xf numFmtId="177" fontId="0" fillId="0" borderId="127" xfId="0" applyNumberFormat="1" applyFill="1" applyBorder="1" applyAlignment="1">
      <alignment horizontal="right" vertical="center"/>
    </xf>
    <xf numFmtId="0" fontId="37" fillId="0" borderId="0" xfId="0" applyFont="1">
      <alignment vertical="center"/>
    </xf>
    <xf numFmtId="177" fontId="0" fillId="0" borderId="84" xfId="0" applyNumberFormat="1" applyFill="1" applyBorder="1" applyProtection="1">
      <alignment vertical="center"/>
    </xf>
    <xf numFmtId="177" fontId="0" fillId="0" borderId="85" xfId="0" applyNumberFormat="1" applyFill="1" applyBorder="1" applyAlignment="1" applyProtection="1">
      <alignment horizontal="center" vertical="center"/>
    </xf>
    <xf numFmtId="177" fontId="0" fillId="0" borderId="15" xfId="0" applyNumberFormat="1" applyFill="1" applyBorder="1" applyProtection="1">
      <alignment vertical="center"/>
    </xf>
    <xf numFmtId="177" fontId="0" fillId="0" borderId="13" xfId="0" applyNumberFormat="1" applyFill="1" applyBorder="1" applyProtection="1">
      <alignment vertical="center"/>
    </xf>
    <xf numFmtId="177" fontId="0" fillId="0" borderId="85" xfId="0" applyNumberFormat="1" applyFill="1" applyBorder="1" applyProtection="1">
      <alignment vertical="center"/>
    </xf>
    <xf numFmtId="177" fontId="0" fillId="0" borderId="113"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center" vertical="center"/>
      <protection locked="0"/>
    </xf>
    <xf numFmtId="38" fontId="0" fillId="0" borderId="81" xfId="0" applyNumberFormat="1" applyFill="1" applyBorder="1" applyProtection="1">
      <alignment vertical="center"/>
    </xf>
    <xf numFmtId="177" fontId="0" fillId="0" borderId="76" xfId="0" applyNumberFormat="1" applyFill="1" applyBorder="1" applyProtection="1">
      <alignment vertical="center"/>
    </xf>
    <xf numFmtId="177" fontId="0" fillId="0" borderId="128" xfId="0" applyNumberFormat="1" applyFill="1" applyBorder="1" applyAlignment="1" applyProtection="1">
      <alignment horizontal="right" vertical="center"/>
      <protection locked="0"/>
    </xf>
    <xf numFmtId="176" fontId="0" fillId="0" borderId="70" xfId="0" applyNumberFormat="1" applyFill="1" applyBorder="1" applyAlignment="1" applyProtection="1">
      <alignment horizontal="center" vertical="center"/>
      <protection locked="0"/>
    </xf>
    <xf numFmtId="178" fontId="0" fillId="0" borderId="20" xfId="0" applyNumberFormat="1" applyFill="1" applyBorder="1" applyAlignment="1" applyProtection="1">
      <alignment horizontal="center" vertical="center"/>
    </xf>
    <xf numFmtId="177" fontId="0" fillId="0" borderId="115" xfId="0" applyNumberFormat="1" applyFill="1" applyBorder="1" applyAlignment="1" applyProtection="1">
      <alignment horizontal="right" vertical="center"/>
      <protection locked="0"/>
    </xf>
    <xf numFmtId="176" fontId="0" fillId="0" borderId="75" xfId="0" applyNumberFormat="1" applyFill="1" applyBorder="1" applyAlignment="1" applyProtection="1">
      <alignment horizontal="center" vertical="center"/>
      <protection locked="0"/>
    </xf>
    <xf numFmtId="38" fontId="0" fillId="0" borderId="11" xfId="0" applyNumberFormat="1" applyFill="1" applyBorder="1" applyProtection="1">
      <alignment vertical="center"/>
    </xf>
    <xf numFmtId="177" fontId="0" fillId="0" borderId="75" xfId="0" applyNumberFormat="1" applyFill="1" applyBorder="1" applyProtection="1">
      <alignment vertical="center"/>
    </xf>
    <xf numFmtId="178" fontId="0" fillId="0" borderId="70" xfId="0" applyNumberFormat="1" applyFill="1" applyBorder="1" applyAlignment="1" applyProtection="1">
      <alignment horizontal="center" vertical="center"/>
    </xf>
    <xf numFmtId="178" fontId="0" fillId="0" borderId="64" xfId="0" applyNumberFormat="1" applyFill="1" applyBorder="1" applyAlignment="1" applyProtection="1">
      <alignment horizontal="center" vertical="center"/>
    </xf>
    <xf numFmtId="178" fontId="0" fillId="0" borderId="19" xfId="0" applyNumberFormat="1" applyFill="1" applyBorder="1" applyAlignment="1" applyProtection="1">
      <alignment horizontal="center" vertical="center"/>
    </xf>
    <xf numFmtId="177" fontId="0" fillId="0" borderId="117" xfId="0" applyNumberFormat="1" applyFill="1" applyBorder="1" applyAlignment="1" applyProtection="1">
      <alignment horizontal="right" vertical="center"/>
      <protection locked="0"/>
    </xf>
    <xf numFmtId="176" fontId="0" fillId="0" borderId="79" xfId="0" applyNumberFormat="1" applyFill="1" applyBorder="1" applyAlignment="1" applyProtection="1">
      <alignment horizontal="center" vertical="center"/>
      <protection locked="0"/>
    </xf>
    <xf numFmtId="38" fontId="0" fillId="0" borderId="10" xfId="0" applyNumberFormat="1" applyFill="1" applyBorder="1" applyProtection="1">
      <alignment vertical="center"/>
    </xf>
    <xf numFmtId="177" fontId="0" fillId="0" borderId="79" xfId="0" applyNumberFormat="1" applyFill="1" applyBorder="1" applyProtection="1">
      <alignment vertical="center"/>
    </xf>
    <xf numFmtId="38" fontId="0" fillId="0" borderId="18" xfId="0" applyNumberFormat="1" applyFill="1" applyBorder="1" applyProtection="1">
      <alignment vertical="center"/>
    </xf>
    <xf numFmtId="177" fontId="0" fillId="0" borderId="12" xfId="0" applyNumberFormat="1" applyFill="1" applyBorder="1" applyProtection="1">
      <alignment vertical="center"/>
    </xf>
    <xf numFmtId="177" fontId="0" fillId="0" borderId="110" xfId="0" applyNumberFormat="1" applyFill="1" applyBorder="1" applyProtection="1">
      <alignment vertical="center"/>
    </xf>
    <xf numFmtId="177" fontId="0" fillId="0" borderId="70" xfId="0" applyNumberFormat="1" applyFill="1" applyBorder="1" applyProtection="1">
      <alignment vertical="center"/>
    </xf>
    <xf numFmtId="0" fontId="0" fillId="0" borderId="0" xfId="0" applyBorder="1" applyAlignment="1">
      <alignment vertical="center"/>
    </xf>
    <xf numFmtId="177" fontId="0" fillId="0" borderId="127" xfId="0" applyNumberFormat="1" applyFill="1" applyBorder="1" applyAlignment="1" applyProtection="1">
      <alignment horizontal="right" vertical="center"/>
      <protection locked="0"/>
    </xf>
    <xf numFmtId="177" fontId="0" fillId="0" borderId="84" xfId="0" applyNumberForma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83" xfId="0" applyNumberFormat="1" applyFill="1" applyBorder="1" applyAlignment="1" applyProtection="1">
      <alignment horizontal="right" vertical="center"/>
      <protection locked="0"/>
    </xf>
    <xf numFmtId="177" fontId="0" fillId="0" borderId="13" xfId="0" applyNumberFormat="1" applyFill="1" applyBorder="1" applyAlignment="1" applyProtection="1">
      <alignment horizontal="right" vertical="center"/>
      <protection locked="0"/>
    </xf>
    <xf numFmtId="0" fontId="0" fillId="0" borderId="0" xfId="0" applyFill="1">
      <alignment vertical="center"/>
    </xf>
    <xf numFmtId="0" fontId="17" fillId="0" borderId="9" xfId="0" applyFont="1" applyFill="1" applyBorder="1" applyAlignment="1">
      <alignment vertical="center" shrinkToFit="1"/>
    </xf>
    <xf numFmtId="0" fontId="17" fillId="0" borderId="2" xfId="0" applyFont="1" applyFill="1" applyBorder="1" applyAlignment="1">
      <alignment vertical="center" shrinkToFit="1"/>
    </xf>
    <xf numFmtId="0" fontId="17" fillId="0" borderId="89" xfId="0" applyFont="1" applyFill="1" applyBorder="1" applyAlignment="1">
      <alignment vertical="center" shrinkToFit="1"/>
    </xf>
    <xf numFmtId="177" fontId="0" fillId="0" borderId="127" xfId="0" applyNumberFormat="1" applyFill="1" applyBorder="1" applyAlignment="1" applyProtection="1">
      <alignment horizontal="left" vertical="top" wrapText="1"/>
      <protection locked="0"/>
    </xf>
    <xf numFmtId="186" fontId="0" fillId="0" borderId="113" xfId="0" applyNumberFormat="1" applyFont="1" applyFill="1" applyBorder="1" applyAlignment="1" applyProtection="1">
      <alignment vertical="center" shrinkToFit="1"/>
      <protection locked="0"/>
    </xf>
    <xf numFmtId="187" fontId="0" fillId="0" borderId="76" xfId="0" applyNumberFormat="1" applyFont="1" applyFill="1" applyBorder="1" applyAlignment="1" applyProtection="1">
      <alignment vertical="center" shrinkToFit="1"/>
      <protection locked="0"/>
    </xf>
    <xf numFmtId="186" fontId="0" fillId="0" borderId="86" xfId="0" applyNumberFormat="1" applyFont="1" applyFill="1" applyBorder="1" applyAlignment="1" applyProtection="1">
      <alignment vertical="center" shrinkToFit="1"/>
      <protection locked="0"/>
    </xf>
    <xf numFmtId="187" fontId="0" fillId="0" borderId="119" xfId="0" applyNumberFormat="1" applyFont="1" applyFill="1" applyBorder="1" applyAlignment="1" applyProtection="1">
      <alignment vertical="center" shrinkToFit="1"/>
      <protection locked="0"/>
    </xf>
    <xf numFmtId="187" fontId="0" fillId="0" borderId="86" xfId="0" applyNumberFormat="1" applyFont="1" applyFill="1" applyBorder="1" applyAlignment="1" applyProtection="1">
      <alignment vertical="center" shrinkToFit="1"/>
      <protection locked="0"/>
    </xf>
    <xf numFmtId="186" fontId="0" fillId="0" borderId="81" xfId="0" applyNumberFormat="1" applyFont="1" applyFill="1" applyBorder="1" applyAlignment="1" applyProtection="1">
      <alignment vertical="center" shrinkToFit="1"/>
      <protection locked="0"/>
    </xf>
    <xf numFmtId="187" fontId="0" fillId="0" borderId="119" xfId="0" applyNumberFormat="1" applyFont="1" applyFill="1" applyBorder="1" applyAlignment="1" applyProtection="1">
      <alignment horizontal="center" vertical="center" shrinkToFit="1"/>
      <protection locked="0"/>
    </xf>
    <xf numFmtId="187" fontId="0" fillId="0" borderId="75" xfId="0" applyNumberFormat="1" applyFont="1" applyFill="1" applyBorder="1" applyAlignment="1" applyProtection="1">
      <alignment vertical="center" shrinkToFit="1"/>
      <protection locked="0"/>
    </xf>
    <xf numFmtId="186" fontId="0" fillId="0" borderId="74" xfId="0" applyNumberFormat="1" applyFont="1" applyFill="1" applyBorder="1" applyAlignment="1" applyProtection="1">
      <alignment vertical="center" shrinkToFit="1"/>
      <protection locked="0"/>
    </xf>
    <xf numFmtId="187" fontId="0" fillId="0" borderId="97" xfId="0" applyNumberFormat="1" applyFont="1" applyFill="1" applyBorder="1" applyAlignment="1" applyProtection="1">
      <alignment vertical="center" shrinkToFit="1"/>
      <protection locked="0"/>
    </xf>
    <xf numFmtId="187" fontId="0" fillId="0" borderId="74" xfId="0" applyNumberFormat="1" applyFont="1" applyFill="1" applyBorder="1" applyAlignment="1" applyProtection="1">
      <alignment vertical="center" shrinkToFit="1"/>
      <protection locked="0"/>
    </xf>
    <xf numFmtId="186" fontId="0" fillId="0" borderId="11" xfId="0" applyNumberFormat="1" applyFont="1" applyFill="1" applyBorder="1" applyAlignment="1" applyProtection="1">
      <alignment vertical="center" shrinkToFit="1"/>
      <protection locked="0"/>
    </xf>
    <xf numFmtId="187" fontId="0" fillId="0" borderId="97" xfId="0" applyNumberFormat="1" applyFont="1" applyFill="1" applyBorder="1" applyAlignment="1" applyProtection="1">
      <alignment horizontal="center" vertical="center" shrinkToFit="1"/>
      <protection locked="0"/>
    </xf>
    <xf numFmtId="186" fontId="0" fillId="0" borderId="117" xfId="0" applyNumberFormat="1" applyFont="1" applyFill="1" applyBorder="1" applyAlignment="1" applyProtection="1">
      <alignment vertical="center" shrinkToFit="1"/>
      <protection locked="0"/>
    </xf>
    <xf numFmtId="187" fontId="0" fillId="0" borderId="79" xfId="0" applyNumberFormat="1" applyFont="1" applyFill="1" applyBorder="1" applyAlignment="1" applyProtection="1">
      <alignment vertical="center" shrinkToFit="1"/>
      <protection locked="0"/>
    </xf>
    <xf numFmtId="186" fontId="0" fillId="0" borderId="142" xfId="0" applyNumberFormat="1" applyFont="1" applyFill="1" applyBorder="1" applyAlignment="1" applyProtection="1">
      <alignment vertical="center" shrinkToFit="1"/>
      <protection locked="0"/>
    </xf>
    <xf numFmtId="187" fontId="0" fillId="0" borderId="98" xfId="0" applyNumberFormat="1" applyFont="1" applyFill="1" applyBorder="1" applyAlignment="1" applyProtection="1">
      <alignment vertical="center" shrinkToFit="1"/>
      <protection locked="0"/>
    </xf>
    <xf numFmtId="187" fontId="0" fillId="0" borderId="142" xfId="0" applyNumberFormat="1" applyFont="1" applyFill="1" applyBorder="1" applyAlignment="1" applyProtection="1">
      <alignment vertical="center" shrinkToFit="1"/>
      <protection locked="0"/>
    </xf>
    <xf numFmtId="186" fontId="0" fillId="0" borderId="10" xfId="0" applyNumberFormat="1" applyFont="1" applyFill="1" applyBorder="1" applyAlignment="1" applyProtection="1">
      <alignment vertical="center" shrinkToFit="1"/>
      <protection locked="0"/>
    </xf>
    <xf numFmtId="187" fontId="0" fillId="0" borderId="98" xfId="0" applyNumberFormat="1" applyFont="1" applyFill="1" applyBorder="1" applyAlignment="1" applyProtection="1">
      <alignment horizontal="center" vertical="center" shrinkToFit="1"/>
      <protection locked="0"/>
    </xf>
    <xf numFmtId="0" fontId="0" fillId="0" borderId="95" xfId="0" applyFill="1" applyBorder="1" applyAlignment="1">
      <alignment horizontal="center" vertical="center" wrapText="1" justifyLastLine="1"/>
    </xf>
    <xf numFmtId="0" fontId="0" fillId="0" borderId="0" xfId="0" applyAlignment="1">
      <alignment vertical="center" wrapText="1"/>
    </xf>
    <xf numFmtId="0" fontId="14" fillId="0" borderId="0" xfId="0" applyFont="1" applyFill="1">
      <alignment vertical="center"/>
    </xf>
    <xf numFmtId="0" fontId="0" fillId="0" borderId="77" xfId="0" applyFill="1" applyBorder="1" applyAlignment="1">
      <alignment horizontal="center" vertical="center" wrapText="1" justifyLastLine="1"/>
    </xf>
    <xf numFmtId="177" fontId="0" fillId="0" borderId="20" xfId="0" applyNumberFormat="1" applyFill="1" applyBorder="1" applyAlignment="1">
      <alignment horizontal="right" vertical="center"/>
    </xf>
    <xf numFmtId="177" fontId="0" fillId="0" borderId="11" xfId="0" applyNumberFormat="1" applyFill="1" applyBorder="1" applyAlignment="1">
      <alignment horizontal="right" vertical="center"/>
    </xf>
    <xf numFmtId="181" fontId="0" fillId="0" borderId="80" xfId="0" applyNumberFormat="1" applyFill="1" applyBorder="1" applyAlignment="1">
      <alignment horizontal="right" vertical="center"/>
    </xf>
    <xf numFmtId="177" fontId="0" fillId="0" borderId="81" xfId="0" applyNumberFormat="1" applyFill="1" applyBorder="1" applyAlignment="1">
      <alignment horizontal="right" vertical="center"/>
    </xf>
    <xf numFmtId="177" fontId="0" fillId="0" borderId="82" xfId="0" applyNumberFormat="1" applyFill="1" applyBorder="1" applyAlignment="1">
      <alignment horizontal="right" vertical="center"/>
    </xf>
    <xf numFmtId="177" fontId="0" fillId="0" borderId="10" xfId="0" applyNumberFormat="1" applyFill="1" applyBorder="1" applyAlignment="1">
      <alignment horizontal="right" vertical="center"/>
    </xf>
    <xf numFmtId="177" fontId="0" fillId="0" borderId="18" xfId="0" applyNumberFormat="1" applyFill="1" applyBorder="1" applyAlignment="1">
      <alignment horizontal="right" vertical="center"/>
    </xf>
    <xf numFmtId="177" fontId="0" fillId="0" borderId="20" xfId="0" applyNumberFormat="1" applyFill="1" applyBorder="1" applyAlignment="1" applyProtection="1">
      <alignment horizontal="right" vertical="center"/>
    </xf>
    <xf numFmtId="177" fontId="0" fillId="0" borderId="82" xfId="0" applyNumberFormat="1" applyFill="1" applyBorder="1" applyAlignment="1" applyProtection="1">
      <alignment horizontal="right" vertical="center"/>
    </xf>
    <xf numFmtId="177" fontId="0" fillId="0" borderId="81" xfId="0" applyNumberFormat="1" applyFill="1" applyBorder="1" applyAlignment="1" applyProtection="1">
      <alignment horizontal="right" vertical="center"/>
    </xf>
    <xf numFmtId="177" fontId="0" fillId="0" borderId="11" xfId="0" applyNumberFormat="1" applyFill="1" applyBorder="1" applyAlignment="1" applyProtection="1">
      <alignment horizontal="right" vertical="center"/>
    </xf>
    <xf numFmtId="177" fontId="0" fillId="0" borderId="80" xfId="0" applyNumberFormat="1" applyFill="1" applyBorder="1" applyAlignment="1" applyProtection="1">
      <alignment horizontal="right" vertical="center"/>
    </xf>
    <xf numFmtId="0" fontId="0" fillId="0" borderId="95" xfId="0" applyBorder="1" applyAlignment="1">
      <alignment horizontal="center" vertical="center" wrapText="1" justifyLastLine="1"/>
    </xf>
    <xf numFmtId="0" fontId="32" fillId="0" borderId="78" xfId="0" applyFont="1" applyBorder="1" applyAlignment="1">
      <alignment horizontal="right" vertical="center"/>
    </xf>
    <xf numFmtId="0" fontId="32" fillId="0" borderId="78" xfId="0" applyFont="1" applyBorder="1" applyAlignment="1" applyProtection="1">
      <alignment horizontal="center" vertical="center"/>
      <protection locked="0"/>
    </xf>
    <xf numFmtId="0" fontId="32" fillId="0" borderId="78" xfId="0" applyFont="1" applyBorder="1" applyAlignment="1" applyProtection="1">
      <alignment horizontal="right" vertical="center"/>
      <protection locked="0"/>
    </xf>
    <xf numFmtId="0" fontId="32" fillId="0" borderId="164" xfId="0" applyFont="1" applyBorder="1" applyAlignment="1">
      <alignment horizontal="right" vertical="center"/>
    </xf>
    <xf numFmtId="0" fontId="32" fillId="0" borderId="90" xfId="0" applyFont="1" applyBorder="1" applyAlignment="1" applyProtection="1">
      <alignment horizontal="distributed" vertical="center" indent="1"/>
      <protection locked="0"/>
    </xf>
    <xf numFmtId="0" fontId="32" fillId="0" borderId="177" xfId="0" applyFont="1" applyBorder="1" applyAlignment="1">
      <alignment horizontal="right" vertical="center"/>
    </xf>
    <xf numFmtId="0" fontId="32" fillId="0" borderId="78" xfId="0" applyNumberFormat="1" applyFont="1" applyBorder="1" applyAlignment="1" applyProtection="1">
      <alignment horizontal="center" vertical="center"/>
      <protection locked="0"/>
    </xf>
    <xf numFmtId="180" fontId="32" fillId="0" borderId="164" xfId="0" applyNumberFormat="1" applyFont="1" applyBorder="1" applyAlignment="1">
      <alignment horizontal="left" vertical="center"/>
    </xf>
    <xf numFmtId="0" fontId="32" fillId="0" borderId="90" xfId="0" applyFont="1" applyBorder="1" applyAlignment="1" applyProtection="1">
      <alignment horizontal="distributed" vertical="center" shrinkToFit="1"/>
      <protection locked="0"/>
    </xf>
    <xf numFmtId="177" fontId="32" fillId="0" borderId="90" xfId="0" applyNumberFormat="1" applyFont="1" applyBorder="1" applyAlignment="1" applyProtection="1">
      <alignment horizontal="right" vertical="center"/>
      <protection locked="0"/>
    </xf>
    <xf numFmtId="181" fontId="32" fillId="0" borderId="90" xfId="0" applyNumberFormat="1" applyFont="1" applyBorder="1" applyProtection="1">
      <alignment vertical="center"/>
      <protection locked="0"/>
    </xf>
    <xf numFmtId="179" fontId="32" fillId="0" borderId="7" xfId="0" applyNumberFormat="1" applyFont="1" applyBorder="1" applyAlignment="1" applyProtection="1">
      <alignment horizontal="distributed" vertical="center" indent="1"/>
      <protection locked="0"/>
    </xf>
    <xf numFmtId="0" fontId="32" fillId="0" borderId="86" xfId="0" applyNumberFormat="1" applyFont="1" applyFill="1" applyBorder="1" applyAlignment="1" applyProtection="1">
      <alignment horizontal="center" vertical="center"/>
      <protection locked="0"/>
    </xf>
    <xf numFmtId="180" fontId="32" fillId="0" borderId="76" xfId="0" applyNumberFormat="1" applyFont="1" applyFill="1" applyBorder="1" applyAlignment="1">
      <alignment horizontal="left" vertical="center"/>
    </xf>
    <xf numFmtId="0" fontId="32" fillId="0" borderId="9" xfId="0" applyFont="1" applyFill="1" applyBorder="1" applyAlignment="1" applyProtection="1">
      <alignment horizontal="center" vertical="center" shrinkToFit="1"/>
      <protection locked="0"/>
    </xf>
    <xf numFmtId="181" fontId="32" fillId="0" borderId="9" xfId="0" applyNumberFormat="1" applyFont="1" applyFill="1" applyBorder="1" applyProtection="1">
      <alignment vertical="center"/>
      <protection locked="0"/>
    </xf>
    <xf numFmtId="179" fontId="32" fillId="0" borderId="84" xfId="0" applyNumberFormat="1" applyFont="1" applyFill="1" applyBorder="1" applyAlignment="1" applyProtection="1">
      <alignment horizontal="distributed" vertical="center" indent="1"/>
      <protection locked="0"/>
    </xf>
    <xf numFmtId="0" fontId="17" fillId="0" borderId="91" xfId="0" applyFont="1" applyFill="1" applyBorder="1" applyAlignment="1">
      <alignment vertical="center" shrinkToFit="1"/>
    </xf>
    <xf numFmtId="0" fontId="0" fillId="0" borderId="0" xfId="0" applyFill="1" applyBorder="1" applyAlignment="1">
      <alignment vertical="center"/>
    </xf>
    <xf numFmtId="186" fontId="0" fillId="0" borderId="118" xfId="0" applyNumberFormat="1" applyFont="1" applyFill="1" applyBorder="1" applyAlignment="1" applyProtection="1">
      <alignment vertical="center" shrinkToFit="1"/>
      <protection locked="0"/>
    </xf>
    <xf numFmtId="184" fontId="0" fillId="0" borderId="113" xfId="0" applyNumberFormat="1" applyFont="1" applyFill="1" applyBorder="1" applyAlignment="1" applyProtection="1">
      <alignment vertical="center" shrinkToFit="1"/>
      <protection locked="0"/>
    </xf>
    <xf numFmtId="184" fontId="0" fillId="0" borderId="56" xfId="0" applyNumberFormat="1" applyFont="1" applyFill="1" applyBorder="1" applyAlignment="1" applyProtection="1">
      <alignment vertical="center" shrinkToFit="1"/>
      <protection locked="0"/>
    </xf>
    <xf numFmtId="184" fontId="0" fillId="0" borderId="30" xfId="0" applyNumberFormat="1" applyFill="1" applyBorder="1" applyAlignment="1">
      <alignment vertical="center" shrinkToFit="1"/>
    </xf>
    <xf numFmtId="176" fontId="0" fillId="0" borderId="35" xfId="0" applyNumberFormat="1" applyFill="1" applyBorder="1" applyAlignment="1">
      <alignment horizontal="center" vertical="center" shrinkToFit="1"/>
    </xf>
    <xf numFmtId="186" fontId="0" fillId="0" borderId="120" xfId="0" applyNumberFormat="1" applyFont="1" applyFill="1" applyBorder="1" applyAlignment="1" applyProtection="1">
      <alignment vertical="center" shrinkToFit="1"/>
      <protection locked="0"/>
    </xf>
    <xf numFmtId="184" fontId="0" fillId="0" borderId="115" xfId="0" applyNumberFormat="1" applyFont="1" applyFill="1" applyBorder="1" applyAlignment="1" applyProtection="1">
      <alignment vertical="center" shrinkToFit="1"/>
      <protection locked="0"/>
    </xf>
    <xf numFmtId="184" fontId="0" fillId="0" borderId="58" xfId="0" applyNumberFormat="1" applyFont="1" applyFill="1" applyBorder="1" applyAlignment="1" applyProtection="1">
      <alignment vertical="center" shrinkToFit="1"/>
      <protection locked="0"/>
    </xf>
    <xf numFmtId="184" fontId="0" fillId="0" borderId="31" xfId="0" applyNumberFormat="1" applyFill="1" applyBorder="1" applyAlignment="1">
      <alignment vertical="center" shrinkToFit="1"/>
    </xf>
    <xf numFmtId="176" fontId="0" fillId="0" borderId="36" xfId="0" applyNumberFormat="1" applyFill="1" applyBorder="1" applyAlignment="1">
      <alignment horizontal="center" vertical="center" shrinkToFit="1"/>
    </xf>
    <xf numFmtId="186" fontId="0" fillId="0" borderId="121" xfId="0" applyNumberFormat="1" applyFont="1" applyFill="1" applyBorder="1" applyAlignment="1" applyProtection="1">
      <alignment vertical="center" shrinkToFit="1"/>
      <protection locked="0"/>
    </xf>
    <xf numFmtId="184" fontId="0" fillId="0" borderId="117" xfId="0" applyNumberFormat="1" applyFont="1" applyFill="1" applyBorder="1" applyAlignment="1" applyProtection="1">
      <alignment vertical="center" shrinkToFit="1"/>
      <protection locked="0"/>
    </xf>
    <xf numFmtId="184" fontId="0" fillId="0" borderId="122" xfId="0" applyNumberFormat="1" applyFont="1" applyFill="1" applyBorder="1" applyAlignment="1" applyProtection="1">
      <alignment vertical="center" shrinkToFit="1"/>
      <protection locked="0"/>
    </xf>
    <xf numFmtId="184" fontId="0" fillId="0" borderId="32" xfId="0" applyNumberFormat="1" applyFill="1" applyBorder="1" applyAlignment="1">
      <alignment vertical="center" shrinkToFit="1"/>
    </xf>
    <xf numFmtId="176" fontId="0" fillId="0" borderId="37" xfId="0" applyNumberFormat="1" applyFill="1" applyBorder="1" applyAlignment="1">
      <alignment horizontal="center" vertical="center" shrinkToFit="1"/>
    </xf>
    <xf numFmtId="184" fontId="0" fillId="0" borderId="1" xfId="0" applyNumberFormat="1" applyFill="1" applyBorder="1" applyAlignment="1">
      <alignment vertical="center" shrinkToFit="1"/>
    </xf>
    <xf numFmtId="176" fontId="0" fillId="0" borderId="34" xfId="0" applyNumberFormat="1" applyFill="1" applyBorder="1" applyAlignment="1">
      <alignment horizontal="center" vertical="center" shrinkToFit="1"/>
    </xf>
    <xf numFmtId="184" fontId="0" fillId="0" borderId="28" xfId="0" applyNumberFormat="1" applyFill="1" applyBorder="1" applyAlignment="1">
      <alignment vertical="center" shrinkToFit="1"/>
    </xf>
    <xf numFmtId="176" fontId="0" fillId="0" borderId="46" xfId="0" applyNumberFormat="1" applyFill="1" applyBorder="1" applyAlignment="1">
      <alignment horizontal="center" vertical="center" shrinkToFit="1"/>
    </xf>
    <xf numFmtId="184" fontId="0" fillId="0" borderId="33" xfId="0" applyNumberFormat="1" applyFill="1" applyBorder="1" applyAlignment="1">
      <alignment vertical="center" shrinkToFit="1"/>
    </xf>
    <xf numFmtId="176" fontId="0" fillId="0" borderId="38" xfId="0" applyNumberFormat="1" applyFill="1" applyBorder="1" applyAlignment="1">
      <alignment horizontal="center" vertical="center" shrinkToFit="1"/>
    </xf>
    <xf numFmtId="0" fontId="0" fillId="0" borderId="1" xfId="0" applyFill="1" applyBorder="1" applyAlignment="1">
      <alignment vertical="center"/>
    </xf>
    <xf numFmtId="184" fontId="0" fillId="0" borderId="39" xfId="0" applyNumberFormat="1" applyFill="1" applyBorder="1" applyAlignment="1">
      <alignment vertical="center" shrinkToFit="1"/>
    </xf>
    <xf numFmtId="176" fontId="0" fillId="0" borderId="41" xfId="0" applyNumberFormat="1" applyFill="1" applyBorder="1" applyAlignment="1">
      <alignment horizontal="center" vertical="center" shrinkToFit="1"/>
    </xf>
    <xf numFmtId="184" fontId="0" fillId="0" borderId="40" xfId="0" applyNumberFormat="1" applyFill="1" applyBorder="1" applyAlignment="1">
      <alignment vertical="center" shrinkToFit="1"/>
    </xf>
    <xf numFmtId="176" fontId="0" fillId="0" borderId="42" xfId="0" applyNumberFormat="1" applyFill="1" applyBorder="1" applyAlignment="1">
      <alignment horizontal="center" vertical="center" shrinkToFit="1"/>
    </xf>
    <xf numFmtId="184" fontId="0" fillId="0" borderId="29" xfId="0" applyNumberFormat="1" applyFill="1" applyBorder="1" applyAlignment="1">
      <alignment vertical="center" shrinkToFit="1"/>
    </xf>
    <xf numFmtId="176" fontId="0" fillId="0" borderId="45" xfId="0" applyNumberFormat="1" applyFill="1" applyBorder="1" applyAlignment="1">
      <alignment horizontal="center" vertical="center" shrinkToFit="1"/>
    </xf>
    <xf numFmtId="177" fontId="0" fillId="0" borderId="29" xfId="0" applyNumberFormat="1" applyFill="1" applyBorder="1" applyAlignment="1">
      <alignment horizontal="right" vertical="center" shrinkToFit="1"/>
    </xf>
    <xf numFmtId="184" fontId="0" fillId="0" borderId="44" xfId="0" applyNumberFormat="1" applyFill="1" applyBorder="1" applyAlignment="1">
      <alignment vertical="center" shrinkToFit="1"/>
    </xf>
    <xf numFmtId="176" fontId="0" fillId="0" borderId="43" xfId="0" applyNumberFormat="1" applyFill="1" applyBorder="1" applyAlignment="1">
      <alignment horizontal="center" vertical="center" shrinkToFit="1"/>
    </xf>
    <xf numFmtId="177" fontId="0" fillId="0" borderId="3" xfId="0" applyNumberFormat="1" applyFill="1" applyBorder="1" applyProtection="1">
      <alignment vertical="center"/>
      <protection locked="0"/>
    </xf>
    <xf numFmtId="177" fontId="0" fillId="0" borderId="140" xfId="0" applyNumberFormat="1" applyFill="1" applyBorder="1" applyProtection="1">
      <alignment vertical="center"/>
      <protection locked="0"/>
    </xf>
    <xf numFmtId="177" fontId="0" fillId="0" borderId="141" xfId="0" applyNumberFormat="1" applyFill="1" applyBorder="1" applyProtection="1">
      <alignment vertical="center"/>
    </xf>
    <xf numFmtId="0" fontId="14" fillId="0" borderId="0" xfId="0" applyFont="1" applyFill="1">
      <alignment vertical="center"/>
    </xf>
    <xf numFmtId="177" fontId="0" fillId="0" borderId="60" xfId="0" applyNumberFormat="1" applyFill="1" applyBorder="1" applyAlignment="1">
      <alignment vertical="center" shrinkToFit="1"/>
    </xf>
    <xf numFmtId="176" fontId="0" fillId="0" borderId="54" xfId="0" applyNumberFormat="1" applyFill="1" applyBorder="1" applyAlignment="1">
      <alignment horizontal="center" vertical="center" shrinkToFit="1"/>
    </xf>
    <xf numFmtId="177" fontId="0" fillId="0" borderId="47" xfId="0" applyNumberFormat="1" applyFill="1" applyBorder="1" applyAlignment="1">
      <alignment vertical="center" shrinkToFit="1"/>
    </xf>
    <xf numFmtId="176" fontId="0" fillId="0" borderId="50" xfId="0" applyNumberFormat="1" applyFill="1" applyBorder="1" applyAlignment="1">
      <alignment horizontal="center" vertical="center" shrinkToFit="1"/>
    </xf>
    <xf numFmtId="177" fontId="0" fillId="0" borderId="48" xfId="0" applyNumberFormat="1" applyFill="1" applyBorder="1" applyAlignment="1">
      <alignment vertical="center" shrinkToFit="1"/>
    </xf>
    <xf numFmtId="176" fontId="0" fillId="0" borderId="53" xfId="0" applyNumberFormat="1" applyFill="1" applyBorder="1" applyAlignment="1">
      <alignment horizontal="center" vertical="center" shrinkToFit="1"/>
    </xf>
    <xf numFmtId="177" fontId="0" fillId="0" borderId="55" xfId="0" applyNumberFormat="1" applyFill="1" applyBorder="1" applyAlignment="1">
      <alignment vertical="center" shrinkToFit="1"/>
    </xf>
    <xf numFmtId="176" fontId="0" fillId="0" borderId="56" xfId="0" applyNumberFormat="1" applyFill="1" applyBorder="1" applyAlignment="1">
      <alignment horizontal="center" vertical="center" shrinkToFit="1"/>
    </xf>
    <xf numFmtId="186" fontId="3" fillId="0" borderId="30" xfId="0" applyNumberFormat="1" applyFont="1" applyFill="1" applyBorder="1" applyAlignment="1" applyProtection="1">
      <alignment vertical="center" shrinkToFit="1"/>
      <protection locked="0"/>
    </xf>
    <xf numFmtId="187" fontId="3" fillId="0" borderId="76" xfId="0" applyNumberFormat="1" applyFont="1" applyFill="1" applyBorder="1" applyAlignment="1" applyProtection="1">
      <alignment horizontal="center" vertical="center" shrinkToFit="1"/>
      <protection locked="0"/>
    </xf>
    <xf numFmtId="186" fontId="3" fillId="0" borderId="112" xfId="0" applyNumberFormat="1" applyFont="1" applyFill="1" applyBorder="1" applyAlignment="1" applyProtection="1">
      <alignment vertical="center" shrinkToFit="1"/>
      <protection locked="0"/>
    </xf>
    <xf numFmtId="187" fontId="3" fillId="0" borderId="103" xfId="0" applyNumberFormat="1" applyFont="1" applyFill="1" applyBorder="1" applyAlignment="1" applyProtection="1">
      <alignment horizontal="center" vertical="center" shrinkToFit="1"/>
      <protection locked="0"/>
    </xf>
    <xf numFmtId="186" fontId="3" fillId="0" borderId="113" xfId="0" applyNumberFormat="1" applyFont="1" applyFill="1" applyBorder="1" applyAlignment="1" applyProtection="1">
      <alignment vertical="center" shrinkToFit="1"/>
      <protection locked="0"/>
    </xf>
    <xf numFmtId="177" fontId="3" fillId="0" borderId="112" xfId="0" applyNumberFormat="1" applyFont="1" applyFill="1" applyBorder="1" applyAlignment="1" applyProtection="1">
      <alignment vertical="center" shrinkToFit="1"/>
      <protection locked="0"/>
    </xf>
    <xf numFmtId="176" fontId="3" fillId="0" borderId="35" xfId="0" applyNumberFormat="1" applyFont="1" applyFill="1" applyBorder="1" applyAlignment="1" applyProtection="1">
      <alignment horizontal="center" vertical="center" shrinkToFit="1"/>
      <protection locked="0"/>
    </xf>
    <xf numFmtId="177" fontId="0" fillId="0" borderId="57" xfId="0" applyNumberFormat="1" applyFill="1" applyBorder="1" applyAlignment="1">
      <alignment vertical="center" shrinkToFit="1"/>
    </xf>
    <xf numFmtId="176" fontId="0" fillId="0" borderId="58" xfId="0" applyNumberFormat="1" applyFill="1" applyBorder="1" applyAlignment="1">
      <alignment horizontal="center" vertical="center" shrinkToFit="1"/>
    </xf>
    <xf numFmtId="186" fontId="3" fillId="0" borderId="39" xfId="0" applyNumberFormat="1" applyFont="1" applyFill="1" applyBorder="1" applyAlignment="1" applyProtection="1">
      <alignment vertical="center" shrinkToFit="1"/>
      <protection locked="0"/>
    </xf>
    <xf numFmtId="187" fontId="3" fillId="0" borderId="75" xfId="0" applyNumberFormat="1" applyFont="1" applyFill="1" applyBorder="1" applyAlignment="1" applyProtection="1">
      <alignment horizontal="center" vertical="center" shrinkToFit="1"/>
      <protection locked="0"/>
    </xf>
    <xf numFmtId="186" fontId="3" fillId="0" borderId="114" xfId="0" applyNumberFormat="1" applyFont="1" applyFill="1" applyBorder="1" applyAlignment="1" applyProtection="1">
      <alignment vertical="center" shrinkToFit="1"/>
      <protection locked="0"/>
    </xf>
    <xf numFmtId="187" fontId="3" fillId="0" borderId="104" xfId="0" applyNumberFormat="1" applyFont="1" applyFill="1" applyBorder="1" applyAlignment="1" applyProtection="1">
      <alignment horizontal="center" vertical="center" shrinkToFit="1"/>
      <protection locked="0"/>
    </xf>
    <xf numFmtId="186" fontId="3" fillId="0" borderId="115" xfId="0" applyNumberFormat="1" applyFont="1" applyFill="1" applyBorder="1" applyAlignment="1" applyProtection="1">
      <alignment vertical="center" shrinkToFit="1"/>
      <protection locked="0"/>
    </xf>
    <xf numFmtId="177" fontId="3" fillId="0" borderId="114" xfId="0" applyNumberFormat="1" applyFont="1" applyFill="1" applyBorder="1" applyAlignment="1" applyProtection="1">
      <alignment vertical="center" shrinkToFit="1"/>
      <protection locked="0"/>
    </xf>
    <xf numFmtId="176" fontId="3" fillId="0" borderId="41" xfId="0" applyNumberFormat="1" applyFont="1" applyFill="1" applyBorder="1" applyAlignment="1" applyProtection="1">
      <alignment horizontal="center" vertical="center" shrinkToFit="1"/>
      <protection locked="0"/>
    </xf>
    <xf numFmtId="186" fontId="3" fillId="0" borderId="40" xfId="0" applyNumberFormat="1" applyFont="1" applyFill="1" applyBorder="1" applyAlignment="1" applyProtection="1">
      <alignment vertical="center" shrinkToFit="1"/>
      <protection locked="0"/>
    </xf>
    <xf numFmtId="187" fontId="3" fillId="0" borderId="79" xfId="0" applyNumberFormat="1" applyFont="1" applyFill="1" applyBorder="1" applyAlignment="1" applyProtection="1">
      <alignment horizontal="center" vertical="center" shrinkToFit="1"/>
      <protection locked="0"/>
    </xf>
    <xf numFmtId="186" fontId="3" fillId="0" borderId="116" xfId="0" applyNumberFormat="1" applyFont="1" applyFill="1" applyBorder="1" applyAlignment="1" applyProtection="1">
      <alignment vertical="center" shrinkToFit="1"/>
      <protection locked="0"/>
    </xf>
    <xf numFmtId="187" fontId="3" fillId="0" borderId="108" xfId="0" applyNumberFormat="1" applyFont="1" applyFill="1" applyBorder="1" applyAlignment="1" applyProtection="1">
      <alignment horizontal="center" vertical="center" shrinkToFit="1"/>
      <protection locked="0"/>
    </xf>
    <xf numFmtId="186" fontId="3" fillId="0" borderId="117" xfId="0" applyNumberFormat="1" applyFont="1" applyFill="1" applyBorder="1" applyAlignment="1" applyProtection="1">
      <alignment vertical="center" shrinkToFit="1"/>
      <protection locked="0"/>
    </xf>
    <xf numFmtId="177" fontId="3" fillId="0" borderId="116" xfId="0" applyNumberFormat="1" applyFont="1" applyFill="1" applyBorder="1" applyAlignment="1" applyProtection="1">
      <alignment vertical="center" shrinkToFit="1"/>
      <protection locked="0"/>
    </xf>
    <xf numFmtId="176" fontId="3" fillId="0" borderId="42" xfId="0" applyNumberFormat="1" applyFont="1" applyFill="1" applyBorder="1" applyAlignment="1" applyProtection="1">
      <alignment horizontal="center" vertical="center" shrinkToFit="1"/>
      <protection locked="0"/>
    </xf>
    <xf numFmtId="177" fontId="0" fillId="0" borderId="59" xfId="0" applyNumberFormat="1" applyFill="1" applyBorder="1" applyAlignment="1">
      <alignment vertical="center" shrinkToFit="1"/>
    </xf>
    <xf numFmtId="176" fontId="0" fillId="0" borderId="96" xfId="0" applyNumberFormat="1" applyFill="1" applyBorder="1" applyAlignment="1">
      <alignment horizontal="center" vertical="center" shrinkToFit="1"/>
    </xf>
    <xf numFmtId="177" fontId="0" fillId="0" borderId="33"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7" fontId="0" fillId="0" borderId="29" xfId="0" applyNumberFormat="1" applyFill="1" applyBorder="1" applyAlignment="1">
      <alignment vertical="center" shrinkToFit="1"/>
    </xf>
    <xf numFmtId="177" fontId="0" fillId="0" borderId="49" xfId="0" applyNumberFormat="1" applyFill="1" applyBorder="1" applyAlignment="1">
      <alignment vertical="center" shrinkToFit="1"/>
    </xf>
    <xf numFmtId="176" fontId="0" fillId="0" borderId="12" xfId="0" applyNumberFormat="1" applyFill="1" applyBorder="1" applyAlignment="1">
      <alignment horizontal="center" vertical="center" shrinkToFit="1"/>
    </xf>
    <xf numFmtId="176" fontId="0" fillId="0" borderId="51" xfId="0" applyNumberFormat="1" applyFill="1" applyBorder="1" applyAlignment="1">
      <alignment horizontal="center" vertical="center" shrinkToFit="1"/>
    </xf>
    <xf numFmtId="177" fontId="0" fillId="0" borderId="52" xfId="0" applyNumberFormat="1" applyFill="1" applyBorder="1" applyAlignment="1">
      <alignment vertical="center" shrinkToFit="1"/>
    </xf>
    <xf numFmtId="177" fontId="3" fillId="0" borderId="57" xfId="0" applyNumberFormat="1" applyFont="1" applyFill="1" applyBorder="1" applyAlignment="1">
      <alignment vertical="center" shrinkToFit="1"/>
    </xf>
    <xf numFmtId="176" fontId="3" fillId="0" borderId="58" xfId="0" applyNumberFormat="1" applyFont="1" applyFill="1" applyBorder="1" applyAlignment="1">
      <alignment horizontal="center" vertical="center" shrinkToFit="1"/>
    </xf>
    <xf numFmtId="186" fontId="0" fillId="0" borderId="39" xfId="0" applyNumberFormat="1" applyFont="1" applyFill="1" applyBorder="1" applyAlignment="1" applyProtection="1">
      <alignment vertical="center" shrinkToFit="1"/>
      <protection locked="0"/>
    </xf>
    <xf numFmtId="187" fontId="0" fillId="0" borderId="74" xfId="0" applyNumberFormat="1" applyFont="1" applyFill="1" applyBorder="1" applyAlignment="1" applyProtection="1">
      <alignment horizontal="center" vertical="center" shrinkToFit="1"/>
      <protection locked="0"/>
    </xf>
    <xf numFmtId="187" fontId="0" fillId="0" borderId="75" xfId="0" applyNumberFormat="1" applyFont="1" applyFill="1" applyBorder="1" applyAlignment="1" applyProtection="1">
      <alignment horizontal="center" vertical="center" shrinkToFit="1"/>
      <protection locked="0"/>
    </xf>
    <xf numFmtId="186" fontId="0" fillId="0" borderId="114" xfId="0" applyNumberFormat="1" applyFont="1" applyFill="1" applyBorder="1" applyAlignment="1" applyProtection="1">
      <alignment vertical="center" shrinkToFit="1"/>
      <protection locked="0"/>
    </xf>
    <xf numFmtId="187" fontId="0" fillId="0" borderId="104" xfId="0" applyNumberFormat="1" applyFont="1" applyFill="1" applyBorder="1" applyAlignment="1" applyProtection="1">
      <alignment horizontal="center" vertical="center" shrinkToFit="1"/>
      <protection locked="0"/>
    </xf>
    <xf numFmtId="177" fontId="3" fillId="0" borderId="123" xfId="0" applyNumberFormat="1" applyFont="1" applyFill="1" applyBorder="1" applyAlignment="1">
      <alignment vertical="center" shrinkToFit="1"/>
    </xf>
    <xf numFmtId="176" fontId="3" fillId="0" borderId="124" xfId="0" applyNumberFormat="1" applyFont="1" applyFill="1" applyBorder="1" applyAlignment="1">
      <alignment horizontal="center" vertical="center" shrinkToFit="1"/>
    </xf>
    <xf numFmtId="186" fontId="0" fillId="0" borderId="31" xfId="0" applyNumberFormat="1" applyFont="1" applyFill="1" applyBorder="1" applyAlignment="1" applyProtection="1">
      <alignment vertical="center" shrinkToFit="1"/>
      <protection locked="0"/>
    </xf>
    <xf numFmtId="187" fontId="0" fillId="0" borderId="69" xfId="0" applyNumberFormat="1" applyFont="1" applyFill="1" applyBorder="1" applyAlignment="1" applyProtection="1">
      <alignment horizontal="center" vertical="center" shrinkToFit="1"/>
      <protection locked="0"/>
    </xf>
    <xf numFmtId="186" fontId="0" fillId="0" borderId="128" xfId="0" applyNumberFormat="1" applyFont="1" applyFill="1" applyBorder="1" applyAlignment="1" applyProtection="1">
      <alignment vertical="center" shrinkToFit="1"/>
      <protection locked="0"/>
    </xf>
    <xf numFmtId="187" fontId="0" fillId="0" borderId="70" xfId="0" applyNumberFormat="1" applyFont="1" applyFill="1" applyBorder="1" applyAlignment="1" applyProtection="1">
      <alignment horizontal="center" vertical="center" shrinkToFit="1"/>
      <protection locked="0"/>
    </xf>
    <xf numFmtId="186" fontId="0" fillId="0" borderId="133" xfId="0" applyNumberFormat="1" applyFont="1" applyFill="1" applyBorder="1" applyAlignment="1" applyProtection="1">
      <alignment vertical="center" shrinkToFit="1"/>
      <protection locked="0"/>
    </xf>
    <xf numFmtId="187" fontId="0" fillId="0" borderId="107" xfId="0" applyNumberFormat="1" applyFont="1" applyFill="1" applyBorder="1" applyAlignment="1" applyProtection="1">
      <alignment horizontal="center" vertical="center" shrinkToFit="1"/>
      <protection locked="0"/>
    </xf>
    <xf numFmtId="177" fontId="3" fillId="0" borderId="133" xfId="0" applyNumberFormat="1" applyFont="1" applyFill="1" applyBorder="1" applyAlignment="1" applyProtection="1">
      <alignment vertical="center" shrinkToFit="1"/>
      <protection locked="0"/>
    </xf>
    <xf numFmtId="176" fontId="3" fillId="0" borderId="36" xfId="0" applyNumberFormat="1" applyFont="1" applyFill="1" applyBorder="1" applyAlignment="1" applyProtection="1">
      <alignment horizontal="center" vertical="center" shrinkToFit="1"/>
      <protection locked="0"/>
    </xf>
    <xf numFmtId="177" fontId="3" fillId="0" borderId="125" xfId="0" applyNumberFormat="1" applyFont="1" applyFill="1" applyBorder="1" applyAlignment="1">
      <alignment vertical="center" shrinkToFit="1"/>
    </xf>
    <xf numFmtId="176" fontId="3" fillId="0" borderId="126" xfId="0" applyNumberFormat="1" applyFont="1" applyFill="1" applyBorder="1" applyAlignment="1">
      <alignment horizontal="center" vertical="center" shrinkToFit="1"/>
    </xf>
    <xf numFmtId="186" fontId="0" fillId="0" borderId="129" xfId="0" applyNumberFormat="1" applyFont="1" applyFill="1" applyBorder="1" applyAlignment="1" applyProtection="1">
      <alignment vertical="center" shrinkToFit="1"/>
      <protection locked="0"/>
    </xf>
    <xf numFmtId="187" fontId="0" fillId="0" borderId="87" xfId="0" applyNumberFormat="1" applyFont="1" applyFill="1" applyBorder="1" applyAlignment="1" applyProtection="1">
      <alignment horizontal="center" vertical="center" shrinkToFit="1"/>
      <protection locked="0"/>
    </xf>
    <xf numFmtId="186" fontId="0" fillId="0" borderId="130" xfId="0" applyNumberFormat="1" applyFont="1" applyFill="1" applyBorder="1" applyAlignment="1" applyProtection="1">
      <alignment vertical="center" shrinkToFit="1"/>
      <protection locked="0"/>
    </xf>
    <xf numFmtId="187" fontId="0" fillId="0" borderId="88" xfId="0" applyNumberFormat="1" applyFont="1" applyFill="1" applyBorder="1" applyAlignment="1" applyProtection="1">
      <alignment horizontal="center" vertical="center" shrinkToFit="1"/>
      <protection locked="0"/>
    </xf>
    <xf numFmtId="186" fontId="0" fillId="0" borderId="131" xfId="0" applyNumberFormat="1" applyFont="1" applyFill="1" applyBorder="1" applyAlignment="1" applyProtection="1">
      <alignment vertical="center" shrinkToFit="1"/>
      <protection locked="0"/>
    </xf>
    <xf numFmtId="187" fontId="0" fillId="0" borderId="132" xfId="0" applyNumberFormat="1" applyFont="1" applyFill="1" applyBorder="1" applyAlignment="1" applyProtection="1">
      <alignment horizontal="center" vertical="center" shrinkToFit="1"/>
      <protection locked="0"/>
    </xf>
    <xf numFmtId="177" fontId="3" fillId="0" borderId="131" xfId="0" applyNumberFormat="1" applyFont="1" applyFill="1" applyBorder="1" applyAlignment="1" applyProtection="1">
      <alignment vertical="center" shrinkToFit="1"/>
      <protection locked="0"/>
    </xf>
    <xf numFmtId="176" fontId="3" fillId="0" borderId="134" xfId="0" applyNumberFormat="1" applyFont="1" applyFill="1" applyBorder="1" applyAlignment="1" applyProtection="1">
      <alignment horizontal="center" vertical="center" shrinkToFit="1"/>
      <protection locked="0"/>
    </xf>
    <xf numFmtId="0" fontId="35" fillId="0" borderId="0" xfId="0" applyFont="1" applyAlignment="1">
      <alignment vertical="center" wrapText="1"/>
    </xf>
    <xf numFmtId="0" fontId="0" fillId="2" borderId="0" xfId="0" applyFill="1" applyAlignment="1">
      <alignment vertical="center" wrapText="1"/>
    </xf>
    <xf numFmtId="0" fontId="0" fillId="2" borderId="0" xfId="0" applyFill="1" applyAlignment="1">
      <alignment vertical="center" wrapText="1"/>
    </xf>
    <xf numFmtId="177" fontId="0" fillId="0" borderId="81"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14" xfId="0" applyNumberFormat="1" applyFill="1" applyBorder="1" applyAlignment="1" applyProtection="1">
      <alignment horizontal="right" vertical="center"/>
      <protection locked="0"/>
    </xf>
    <xf numFmtId="187" fontId="0" fillId="0" borderId="103" xfId="0" applyNumberFormat="1" applyFont="1" applyFill="1" applyBorder="1" applyAlignment="1" applyProtection="1">
      <alignment vertical="center" shrinkToFit="1"/>
      <protection locked="0"/>
    </xf>
    <xf numFmtId="187" fontId="0" fillId="0" borderId="104" xfId="0" applyNumberFormat="1" applyFont="1" applyFill="1" applyBorder="1" applyAlignment="1" applyProtection="1">
      <alignment vertical="center" shrinkToFit="1"/>
      <protection locked="0"/>
    </xf>
    <xf numFmtId="187" fontId="0" fillId="0" borderId="108" xfId="0" applyNumberFormat="1" applyFont="1" applyFill="1" applyBorder="1" applyAlignment="1" applyProtection="1">
      <alignment vertical="center" shrinkToFit="1"/>
      <protection locked="0"/>
    </xf>
    <xf numFmtId="184" fontId="0" fillId="0" borderId="204" xfId="0" applyNumberFormat="1" applyFill="1" applyBorder="1" applyAlignment="1">
      <alignment vertical="center" shrinkToFit="1"/>
    </xf>
    <xf numFmtId="184" fontId="0" fillId="0" borderId="59" xfId="0" applyNumberFormat="1" applyFill="1" applyBorder="1" applyAlignment="1">
      <alignment vertical="center" shrinkToFit="1"/>
    </xf>
    <xf numFmtId="3" fontId="46" fillId="0" borderId="0" xfId="0" applyNumberFormat="1" applyFont="1">
      <alignment vertical="center"/>
    </xf>
    <xf numFmtId="0" fontId="32" fillId="0" borderId="94" xfId="0" applyFont="1" applyFill="1" applyBorder="1" applyAlignment="1" applyProtection="1">
      <alignment horizontal="distributed" vertical="center" indent="1"/>
      <protection locked="0"/>
    </xf>
    <xf numFmtId="177" fontId="32" fillId="0" borderId="205" xfId="0" applyNumberFormat="1" applyFont="1" applyBorder="1" applyAlignment="1" applyProtection="1">
      <alignment horizontal="right" vertical="center"/>
      <protection locked="0"/>
    </xf>
    <xf numFmtId="0" fontId="45" fillId="0" borderId="82" xfId="0" applyFont="1" applyFill="1" applyBorder="1" applyAlignment="1">
      <alignment horizontal="right" vertical="center"/>
    </xf>
    <xf numFmtId="0" fontId="35" fillId="0" borderId="0" xfId="0" applyFont="1" applyAlignment="1">
      <alignment vertical="center" wrapText="1"/>
    </xf>
    <xf numFmtId="177" fontId="32" fillId="0" borderId="127" xfId="0" applyNumberFormat="1" applyFont="1" applyFill="1" applyBorder="1" applyAlignment="1" applyProtection="1">
      <alignment horizontal="left" vertical="top" wrapText="1"/>
      <protection locked="0"/>
    </xf>
    <xf numFmtId="177" fontId="34" fillId="2" borderId="85" xfId="0" applyNumberFormat="1" applyFont="1" applyFill="1" applyBorder="1" applyAlignment="1" applyProtection="1">
      <alignment horizontal="right" vertical="center"/>
      <protection locked="0"/>
    </xf>
    <xf numFmtId="177" fontId="34" fillId="2" borderId="15" xfId="0" applyNumberFormat="1" applyFont="1" applyFill="1" applyBorder="1" applyAlignment="1" applyProtection="1">
      <alignment horizontal="right" vertical="center"/>
      <protection locked="0"/>
    </xf>
    <xf numFmtId="177" fontId="34" fillId="2" borderId="84" xfId="0" applyNumberFormat="1" applyFont="1" applyFill="1" applyBorder="1" applyAlignment="1" applyProtection="1">
      <alignment horizontal="right" vertical="center"/>
      <protection locked="0"/>
    </xf>
    <xf numFmtId="177" fontId="34" fillId="2" borderId="14" xfId="0" applyNumberFormat="1" applyFont="1" applyFill="1" applyBorder="1" applyAlignment="1" applyProtection="1">
      <alignment horizontal="right" vertical="center"/>
      <protection locked="0"/>
    </xf>
    <xf numFmtId="181" fontId="34" fillId="2" borderId="14" xfId="0" applyNumberFormat="1" applyFont="1" applyFill="1" applyBorder="1" applyAlignment="1">
      <alignment horizontal="right" vertical="center"/>
    </xf>
    <xf numFmtId="177" fontId="34" fillId="2" borderId="83" xfId="0" applyNumberFormat="1" applyFont="1" applyFill="1" applyBorder="1" applyAlignment="1" applyProtection="1">
      <alignment horizontal="right" vertical="center"/>
      <protection locked="0"/>
    </xf>
    <xf numFmtId="177" fontId="34" fillId="2" borderId="13" xfId="0" applyNumberFormat="1" applyFont="1" applyFill="1" applyBorder="1" applyAlignment="1" applyProtection="1">
      <alignment horizontal="right" vertical="center"/>
      <protection locked="0"/>
    </xf>
    <xf numFmtId="177" fontId="34" fillId="2" borderId="127" xfId="0" applyNumberFormat="1" applyFont="1" applyFill="1" applyBorder="1" applyAlignment="1">
      <alignment horizontal="right" vertical="center"/>
    </xf>
    <xf numFmtId="177" fontId="34" fillId="2" borderId="127" xfId="0" applyNumberFormat="1" applyFont="1" applyFill="1" applyBorder="1" applyAlignment="1" applyProtection="1">
      <alignment horizontal="right" vertical="center"/>
      <protection locked="0"/>
    </xf>
    <xf numFmtId="177" fontId="0" fillId="0" borderId="10" xfId="0" applyNumberFormat="1" applyBorder="1" applyProtection="1">
      <alignment vertical="center"/>
      <protection locked="0"/>
    </xf>
    <xf numFmtId="0" fontId="0" fillId="0" borderId="0" xfId="0" applyFont="1" applyFill="1" applyAlignment="1">
      <alignment vertical="center" wrapText="1"/>
    </xf>
    <xf numFmtId="0" fontId="0" fillId="0" borderId="135" xfId="0" applyFont="1" applyFill="1" applyBorder="1" applyAlignment="1">
      <alignment horizontal="center" vertical="center" wrapText="1"/>
    </xf>
    <xf numFmtId="0" fontId="0" fillId="0" borderId="136" xfId="0" applyFont="1" applyFill="1" applyBorder="1" applyAlignment="1">
      <alignment horizontal="distributed" vertical="center" indent="3"/>
    </xf>
    <xf numFmtId="0" fontId="0" fillId="0" borderId="136" xfId="0" applyFont="1" applyFill="1" applyBorder="1" applyAlignment="1">
      <alignment vertical="center" wrapText="1"/>
    </xf>
    <xf numFmtId="0" fontId="0" fillId="0" borderId="137" xfId="0" applyFont="1" applyFill="1" applyBorder="1" applyAlignment="1">
      <alignment vertical="center" wrapText="1"/>
    </xf>
    <xf numFmtId="0" fontId="0" fillId="0" borderId="0" xfId="0" applyFont="1" applyFill="1">
      <alignment vertical="center"/>
    </xf>
    <xf numFmtId="177" fontId="0" fillId="0" borderId="91" xfId="0" applyNumberFormat="1" applyFont="1" applyFill="1" applyBorder="1" applyAlignment="1" applyProtection="1">
      <alignment horizontal="right" vertical="center"/>
      <protection locked="0"/>
    </xf>
    <xf numFmtId="177" fontId="0" fillId="0" borderId="6" xfId="0" applyNumberFormat="1" applyFont="1" applyFill="1" applyBorder="1" applyAlignment="1" applyProtection="1">
      <alignment horizontal="right" vertical="center"/>
      <protection locked="0"/>
    </xf>
    <xf numFmtId="0" fontId="0" fillId="0" borderId="11" xfId="0" applyFont="1" applyFill="1" applyBorder="1">
      <alignment vertical="center"/>
    </xf>
    <xf numFmtId="0" fontId="0" fillId="0" borderId="75" xfId="0" applyFont="1" applyFill="1" applyBorder="1">
      <alignment vertical="center"/>
    </xf>
    <xf numFmtId="177" fontId="0" fillId="0" borderId="2" xfId="0" applyNumberFormat="1" applyFont="1" applyFill="1" applyBorder="1" applyAlignment="1" applyProtection="1">
      <alignment horizontal="right" vertical="center"/>
      <protection locked="0"/>
    </xf>
    <xf numFmtId="177" fontId="0" fillId="0" borderId="9" xfId="0" applyNumberFormat="1" applyFont="1" applyFill="1" applyBorder="1" applyAlignment="1" applyProtection="1">
      <alignment horizontal="right" vertical="center"/>
      <protection locked="0"/>
    </xf>
    <xf numFmtId="177" fontId="0" fillId="0" borderId="84"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17" fillId="2" borderId="2" xfId="0" applyFont="1" applyFill="1" applyBorder="1" applyAlignment="1">
      <alignment vertical="center" shrinkToFit="1"/>
    </xf>
    <xf numFmtId="177" fontId="0" fillId="2" borderId="2" xfId="0" applyNumberFormat="1" applyFont="1" applyFill="1" applyBorder="1" applyAlignment="1" applyProtection="1">
      <alignment horizontal="right" vertical="center"/>
      <protection locked="0"/>
    </xf>
    <xf numFmtId="177" fontId="0" fillId="2" borderId="15" xfId="0" applyNumberFormat="1" applyFont="1" applyFill="1" applyBorder="1" applyAlignment="1" applyProtection="1">
      <alignment horizontal="right" vertical="center"/>
      <protection locked="0"/>
    </xf>
    <xf numFmtId="0" fontId="17" fillId="2" borderId="89" xfId="0" applyFont="1" applyFill="1" applyBorder="1" applyAlignment="1">
      <alignment vertical="center" shrinkToFit="1"/>
    </xf>
    <xf numFmtId="177" fontId="0" fillId="2" borderId="89" xfId="0" applyNumberFormat="1" applyFont="1" applyFill="1" applyBorder="1" applyAlignment="1" applyProtection="1">
      <alignment horizontal="right" vertical="center"/>
      <protection locked="0"/>
    </xf>
    <xf numFmtId="177" fontId="0" fillId="2" borderId="83" xfId="0" applyNumberFormat="1" applyFont="1" applyFill="1" applyBorder="1" applyAlignment="1" applyProtection="1">
      <alignment horizontal="right" vertical="center"/>
      <protection locked="0"/>
    </xf>
    <xf numFmtId="0" fontId="0" fillId="0" borderId="139" xfId="0" applyFont="1" applyFill="1" applyBorder="1" applyAlignment="1">
      <alignment horizontal="center" vertical="center"/>
    </xf>
    <xf numFmtId="177" fontId="0" fillId="0" borderId="3" xfId="0" applyNumberFormat="1" applyFont="1" applyFill="1" applyBorder="1" applyAlignment="1" applyProtection="1">
      <alignment horizontal="right" vertical="center"/>
      <protection locked="0"/>
    </xf>
    <xf numFmtId="177" fontId="0" fillId="0" borderId="127" xfId="0" applyNumberFormat="1" applyFont="1" applyFill="1" applyBorder="1" applyAlignment="1" applyProtection="1">
      <alignment horizontal="right" vertical="center"/>
      <protection locked="0"/>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0" fontId="17" fillId="2" borderId="26" xfId="0" applyFont="1" applyFill="1" applyBorder="1" applyAlignment="1">
      <alignment vertical="center" shrinkToFit="1"/>
    </xf>
    <xf numFmtId="177" fontId="0" fillId="2" borderId="26" xfId="0" applyNumberFormat="1" applyFont="1" applyFill="1" applyBorder="1" applyAlignment="1" applyProtection="1">
      <alignment horizontal="right" vertical="center"/>
      <protection locked="0"/>
    </xf>
    <xf numFmtId="177" fontId="0" fillId="2" borderId="95" xfId="0" applyNumberFormat="1" applyFont="1" applyFill="1" applyBorder="1" applyAlignment="1" applyProtection="1">
      <alignment horizontal="right" vertical="center"/>
      <protection locked="0"/>
    </xf>
    <xf numFmtId="177" fontId="0" fillId="0" borderId="94" xfId="0" applyNumberFormat="1" applyBorder="1" applyProtection="1">
      <alignment vertical="center"/>
      <protection locked="0"/>
    </xf>
    <xf numFmtId="177" fontId="0" fillId="0" borderId="80" xfId="0" applyNumberFormat="1" applyBorder="1" applyProtection="1">
      <alignment vertical="center"/>
      <protection locked="0"/>
    </xf>
    <xf numFmtId="177" fontId="0" fillId="0" borderId="206" xfId="0" applyNumberFormat="1" applyBorder="1" applyProtection="1">
      <alignment vertical="center"/>
    </xf>
    <xf numFmtId="0" fontId="0" fillId="0" borderId="0" xfId="0" applyFill="1" applyAlignment="1">
      <alignment vertical="center" wrapText="1"/>
    </xf>
    <xf numFmtId="177" fontId="0" fillId="0" borderId="0" xfId="0" applyNumberFormat="1" applyFill="1">
      <alignment vertical="center"/>
    </xf>
    <xf numFmtId="0" fontId="49" fillId="0" borderId="0" xfId="0" applyFont="1" applyFill="1" applyAlignment="1">
      <alignment horizontal="center" vertical="center"/>
    </xf>
    <xf numFmtId="0" fontId="12" fillId="0" borderId="0" xfId="0" applyFont="1" applyFill="1">
      <alignment vertical="center"/>
    </xf>
    <xf numFmtId="0" fontId="49" fillId="0" borderId="0" xfId="0" applyFont="1" applyFill="1">
      <alignment vertical="center"/>
    </xf>
    <xf numFmtId="0" fontId="28" fillId="0" borderId="67" xfId="0" applyFont="1" applyBorder="1" applyAlignment="1">
      <alignment horizontal="distributed" vertical="center" wrapText="1" indent="1"/>
    </xf>
    <xf numFmtId="0" fontId="28" fillId="0" borderId="68" xfId="0" applyFont="1" applyBorder="1" applyAlignment="1">
      <alignment horizontal="distributed" vertical="center" wrapText="1" indent="1"/>
    </xf>
    <xf numFmtId="0" fontId="27" fillId="0" borderId="93" xfId="0" applyFont="1" applyBorder="1" applyAlignment="1" applyProtection="1">
      <alignment horizontal="distributed" vertical="center" wrapText="1" indent="1"/>
      <protection locked="0"/>
    </xf>
    <xf numFmtId="0" fontId="27" fillId="0" borderId="68" xfId="0" applyFont="1" applyBorder="1" applyAlignment="1" applyProtection="1">
      <alignment horizontal="distributed" vertical="center" wrapText="1" indent="1"/>
      <protection locked="0"/>
    </xf>
    <xf numFmtId="0" fontId="28" fillId="0" borderId="93" xfId="0" applyFont="1" applyBorder="1" applyAlignment="1">
      <alignment horizontal="justify" vertical="center" wrapText="1"/>
    </xf>
    <xf numFmtId="0" fontId="28" fillId="0" borderId="68" xfId="0" applyFont="1" applyBorder="1" applyAlignment="1">
      <alignment horizontal="justify" vertical="center" wrapText="1"/>
    </xf>
    <xf numFmtId="0" fontId="27" fillId="0" borderId="93" xfId="0" applyFont="1" applyBorder="1" applyAlignment="1">
      <alignment horizontal="distributed" vertical="center" wrapText="1" indent="1"/>
    </xf>
    <xf numFmtId="0" fontId="27" fillId="0" borderId="68" xfId="0" applyFont="1" applyBorder="1" applyAlignment="1">
      <alignment horizontal="distributed" vertical="center" wrapText="1" indent="1"/>
    </xf>
    <xf numFmtId="0" fontId="27" fillId="0" borderId="93" xfId="0" applyFont="1" applyBorder="1" applyAlignment="1">
      <alignment horizontal="center" vertical="center" wrapText="1"/>
    </xf>
    <xf numFmtId="0" fontId="27" fillId="0" borderId="68" xfId="0" applyFont="1" applyBorder="1" applyAlignment="1">
      <alignment horizontal="center" vertical="center" wrapText="1"/>
    </xf>
    <xf numFmtId="0" fontId="28" fillId="0" borderId="74" xfId="0" applyFont="1" applyBorder="1" applyAlignment="1">
      <alignment horizontal="distributed" vertical="center" wrapText="1" indent="1"/>
    </xf>
    <xf numFmtId="0" fontId="30" fillId="0" borderId="80" xfId="0" applyFont="1" applyBorder="1" applyAlignment="1">
      <alignment horizontal="distributed" vertical="center" indent="1"/>
    </xf>
    <xf numFmtId="0" fontId="30" fillId="0" borderId="71" xfId="0" applyFont="1" applyBorder="1" applyAlignment="1">
      <alignment horizontal="distributed" vertical="center" indent="1"/>
    </xf>
    <xf numFmtId="0" fontId="30" fillId="0" borderId="19" xfId="0" applyFont="1" applyBorder="1" applyAlignment="1">
      <alignment horizontal="distributed" vertical="center" indent="1"/>
    </xf>
    <xf numFmtId="0" fontId="30" fillId="0" borderId="20" xfId="0" applyFont="1" applyBorder="1" applyAlignment="1">
      <alignment horizontal="distributed" vertical="center" indent="1"/>
    </xf>
    <xf numFmtId="0" fontId="30" fillId="0" borderId="69" xfId="0" applyFont="1" applyBorder="1" applyAlignment="1">
      <alignment horizontal="distributed" vertical="center" indent="1"/>
    </xf>
    <xf numFmtId="0" fontId="30" fillId="0" borderId="70" xfId="0" applyFont="1" applyBorder="1" applyAlignment="1">
      <alignment horizontal="distributed" vertical="center" indent="1"/>
    </xf>
    <xf numFmtId="0" fontId="30" fillId="0" borderId="0" xfId="0" applyFont="1" applyAlignment="1">
      <alignment horizontal="distributed" vertical="center"/>
    </xf>
    <xf numFmtId="0" fontId="14" fillId="0" borderId="0" xfId="0" applyFont="1" applyAlignment="1">
      <alignment vertical="center"/>
    </xf>
    <xf numFmtId="0" fontId="38" fillId="0" borderId="80" xfId="0" applyFont="1" applyBorder="1" applyAlignment="1">
      <alignment horizontal="center" vertical="distributed" textRotation="255" indent="2"/>
    </xf>
    <xf numFmtId="0" fontId="38" fillId="0" borderId="19" xfId="0" applyFont="1" applyBorder="1" applyAlignment="1">
      <alignment horizontal="center" vertical="distributed" textRotation="255" indent="2"/>
    </xf>
    <xf numFmtId="0" fontId="38" fillId="0" borderId="92" xfId="0" applyFont="1" applyBorder="1" applyAlignment="1">
      <alignment horizontal="center" vertical="distributed" textRotation="255" indent="2"/>
    </xf>
    <xf numFmtId="0" fontId="38" fillId="0" borderId="64" xfId="0" applyFont="1" applyBorder="1" applyAlignment="1">
      <alignment horizontal="center" vertical="distributed" textRotation="255" indent="2"/>
    </xf>
    <xf numFmtId="0" fontId="38" fillId="0" borderId="20" xfId="0" applyFont="1" applyBorder="1" applyAlignment="1">
      <alignment horizontal="center" vertical="distributed" textRotation="255" indent="2"/>
    </xf>
    <xf numFmtId="0" fontId="38" fillId="0" borderId="70" xfId="0" applyFont="1" applyBorder="1" applyAlignment="1">
      <alignment horizontal="center" vertical="distributed" textRotation="255" indent="2"/>
    </xf>
    <xf numFmtId="0" fontId="30" fillId="0" borderId="92" xfId="0" applyFont="1" applyBorder="1" applyAlignment="1">
      <alignment horizontal="distributed" vertical="center" indent="1"/>
    </xf>
    <xf numFmtId="0" fontId="30" fillId="0" borderId="0" xfId="0" applyFont="1" applyBorder="1" applyAlignment="1">
      <alignment horizontal="distributed" vertical="center" indent="1"/>
    </xf>
    <xf numFmtId="0" fontId="30" fillId="0" borderId="64" xfId="0" applyFont="1" applyBorder="1" applyAlignment="1">
      <alignment horizontal="distributed" vertical="center" indent="1"/>
    </xf>
    <xf numFmtId="0" fontId="40" fillId="0" borderId="0" xfId="0" applyFont="1" applyAlignment="1">
      <alignment horizontal="left" vertical="center" wrapText="1"/>
    </xf>
    <xf numFmtId="0" fontId="14" fillId="0" borderId="0" xfId="0" applyFont="1" applyAlignment="1">
      <alignment vertical="center" wrapText="1"/>
    </xf>
    <xf numFmtId="0" fontId="39" fillId="0" borderId="0" xfId="0" applyFont="1" applyAlignment="1">
      <alignment horizontal="distributed" vertical="top" wrapText="1" indent="5"/>
    </xf>
    <xf numFmtId="0" fontId="35" fillId="0" borderId="0" xfId="0" applyFont="1" applyAlignment="1">
      <alignment vertical="center" wrapText="1"/>
    </xf>
    <xf numFmtId="0" fontId="35" fillId="0" borderId="0" xfId="0" applyFont="1" applyAlignment="1">
      <alignment horizontal="left" vertical="center" wrapText="1"/>
    </xf>
    <xf numFmtId="0" fontId="32" fillId="0" borderId="0" xfId="0" applyFont="1" applyAlignment="1">
      <alignment horizontal="left" vertical="center" wrapText="1"/>
    </xf>
    <xf numFmtId="0" fontId="39" fillId="0" borderId="0" xfId="0" applyFont="1" applyAlignment="1">
      <alignment horizontal="distributed" vertical="center" wrapText="1"/>
    </xf>
    <xf numFmtId="0" fontId="0" fillId="0" borderId="149" xfId="0" applyFont="1" applyFill="1" applyBorder="1" applyAlignment="1">
      <alignment horizontal="distributed" vertical="center" justifyLastLine="1" shrinkToFit="1"/>
    </xf>
    <xf numFmtId="0" fontId="3" fillId="0" borderId="2" xfId="0" applyFont="1" applyFill="1" applyBorder="1" applyAlignment="1">
      <alignment horizontal="distributed" vertical="center" justifyLastLine="1" shrinkToFit="1"/>
    </xf>
    <xf numFmtId="0" fontId="3" fillId="0" borderId="15" xfId="0" applyFont="1" applyFill="1" applyBorder="1" applyAlignment="1">
      <alignment horizontal="distributed" vertical="center" justifyLastLine="1" shrinkToFit="1"/>
    </xf>
    <xf numFmtId="0" fontId="0" fillId="0" borderId="1" xfId="0" applyFill="1" applyBorder="1" applyAlignment="1">
      <alignment horizontal="distributed" vertical="center"/>
    </xf>
    <xf numFmtId="0" fontId="0" fillId="0" borderId="54" xfId="0" applyFill="1" applyBorder="1" applyAlignment="1">
      <alignment horizontal="center" vertical="center"/>
    </xf>
    <xf numFmtId="0" fontId="0" fillId="0" borderId="161" xfId="0" applyFill="1" applyBorder="1" applyAlignment="1">
      <alignment horizontal="center" vertical="center"/>
    </xf>
    <xf numFmtId="0" fontId="32" fillId="0" borderId="77" xfId="0" applyFont="1" applyFill="1" applyBorder="1" applyAlignment="1">
      <alignment horizontal="center" vertical="center" wrapText="1"/>
    </xf>
    <xf numFmtId="0" fontId="32" fillId="0" borderId="161" xfId="0" applyFont="1" applyFill="1" applyBorder="1" applyAlignment="1">
      <alignment horizontal="center" vertical="center" wrapText="1"/>
    </xf>
    <xf numFmtId="0" fontId="0" fillId="0" borderId="77" xfId="0" applyFill="1" applyBorder="1" applyAlignment="1">
      <alignment horizontal="center" vertical="center" wrapText="1"/>
    </xf>
    <xf numFmtId="0" fontId="0" fillId="0" borderId="161" xfId="0" applyFill="1" applyBorder="1" applyAlignment="1">
      <alignment horizontal="center" vertical="center" wrapText="1"/>
    </xf>
    <xf numFmtId="0" fontId="0" fillId="0" borderId="53" xfId="0" applyFill="1" applyBorder="1" applyAlignment="1">
      <alignment horizontal="center" vertical="center" wrapText="1"/>
    </xf>
    <xf numFmtId="0" fontId="3" fillId="0" borderId="160" xfId="0" applyFont="1" applyFill="1" applyBorder="1" applyAlignment="1">
      <alignment horizontal="distributed" vertical="center" justifyLastLine="1" shrinkToFit="1"/>
    </xf>
    <xf numFmtId="0" fontId="3" fillId="0" borderId="5" xfId="0" applyFont="1" applyFill="1" applyBorder="1" applyAlignment="1">
      <alignment horizontal="distributed" vertical="center" justifyLastLine="1" shrinkToFit="1"/>
    </xf>
    <xf numFmtId="0" fontId="3" fillId="0" borderId="85" xfId="0" applyFont="1" applyFill="1" applyBorder="1" applyAlignment="1">
      <alignment horizontal="distributed" vertical="center" justifyLastLine="1" shrinkToFit="1"/>
    </xf>
    <xf numFmtId="0" fontId="3" fillId="0" borderId="149" xfId="0" applyFont="1" applyFill="1" applyBorder="1" applyAlignment="1">
      <alignment horizontal="distributed" vertical="center" justifyLastLine="1" shrinkToFit="1"/>
    </xf>
    <xf numFmtId="0" fontId="41" fillId="0" borderId="149" xfId="0" applyFont="1" applyFill="1" applyBorder="1" applyAlignment="1">
      <alignment horizontal="distributed" vertical="center" justifyLastLine="1" shrinkToFit="1"/>
    </xf>
    <xf numFmtId="0" fontId="41" fillId="0" borderId="2" xfId="0" applyFont="1" applyFill="1" applyBorder="1" applyAlignment="1">
      <alignment horizontal="distributed" vertical="center" justifyLastLine="1" shrinkToFit="1"/>
    </xf>
    <xf numFmtId="0" fontId="41" fillId="0" borderId="15" xfId="0" applyFont="1" applyFill="1" applyBorder="1" applyAlignment="1">
      <alignment horizontal="distributed" vertical="center" justifyLastLine="1" shrinkToFit="1"/>
    </xf>
    <xf numFmtId="0" fontId="0" fillId="0" borderId="27" xfId="0" applyFill="1" applyBorder="1" applyAlignment="1">
      <alignment horizontal="center" vertical="center"/>
    </xf>
    <xf numFmtId="0" fontId="0" fillId="0" borderId="150" xfId="0" applyFill="1" applyBorder="1" applyAlignment="1">
      <alignment horizontal="center" vertical="center"/>
    </xf>
    <xf numFmtId="0" fontId="0" fillId="0" borderId="75" xfId="0" applyFill="1" applyBorder="1" applyAlignment="1">
      <alignment horizontal="distributed" vertical="center" indent="1"/>
    </xf>
    <xf numFmtId="0" fontId="0" fillId="0" borderId="2" xfId="0" applyFill="1" applyBorder="1" applyAlignment="1">
      <alignment horizontal="distributed" vertical="center" indent="1"/>
    </xf>
    <xf numFmtId="0" fontId="0" fillId="0" borderId="15" xfId="0" applyFill="1" applyBorder="1" applyAlignment="1">
      <alignment horizontal="distributed" vertical="center" indent="1"/>
    </xf>
    <xf numFmtId="0" fontId="0" fillId="0" borderId="151" xfId="0" applyFill="1" applyBorder="1" applyAlignment="1">
      <alignment horizontal="center" vertical="center" textRotation="255"/>
    </xf>
    <xf numFmtId="0" fontId="0" fillId="0" borderId="152" xfId="0" applyFill="1" applyBorder="1" applyAlignment="1">
      <alignment horizontal="center" vertical="center" textRotation="255"/>
    </xf>
    <xf numFmtId="0" fontId="0" fillId="0" borderId="153" xfId="0" applyFill="1" applyBorder="1" applyAlignment="1">
      <alignment horizontal="center" vertical="center" textRotation="255"/>
    </xf>
    <xf numFmtId="0" fontId="0" fillId="0" borderId="154" xfId="0" applyFill="1" applyBorder="1" applyAlignment="1">
      <alignment horizontal="distributed" vertical="center" indent="3"/>
    </xf>
    <xf numFmtId="0" fontId="0" fillId="0" borderId="155" xfId="0" applyFill="1" applyBorder="1" applyAlignment="1">
      <alignment horizontal="distributed" vertical="center" indent="3"/>
    </xf>
    <xf numFmtId="0" fontId="0" fillId="0" borderId="43" xfId="0" applyFill="1" applyBorder="1" applyAlignment="1">
      <alignment horizontal="distributed" vertical="center" indent="3"/>
    </xf>
    <xf numFmtId="0" fontId="0" fillId="0" borderId="76"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84" xfId="0" applyFill="1" applyBorder="1" applyAlignment="1">
      <alignment horizontal="distributed" vertical="center" indent="1"/>
    </xf>
    <xf numFmtId="0" fontId="13" fillId="0" borderId="0" xfId="0" applyFont="1" applyFill="1" applyAlignment="1">
      <alignment horizontal="left" vertical="center"/>
    </xf>
    <xf numFmtId="0" fontId="14" fillId="0" borderId="0" xfId="0" applyFont="1" applyFill="1">
      <alignment vertical="center"/>
    </xf>
    <xf numFmtId="0" fontId="0" fillId="0" borderId="156" xfId="0" applyFont="1" applyFill="1" applyBorder="1" applyAlignment="1">
      <alignment horizontal="left" vertical="center" wrapText="1"/>
    </xf>
    <xf numFmtId="0" fontId="0" fillId="0" borderId="157" xfId="0" applyFont="1" applyFill="1" applyBorder="1" applyAlignment="1">
      <alignment horizontal="left" vertical="center"/>
    </xf>
    <xf numFmtId="0" fontId="0" fillId="0" borderId="158" xfId="0" applyFont="1" applyFill="1" applyBorder="1" applyAlignment="1">
      <alignment horizontal="left" vertical="center"/>
    </xf>
    <xf numFmtId="0" fontId="0" fillId="0" borderId="79" xfId="0" applyFill="1" applyBorder="1" applyAlignment="1">
      <alignment horizontal="distributed" vertical="center" indent="1"/>
    </xf>
    <xf numFmtId="0" fontId="0" fillId="0" borderId="4" xfId="0" applyFill="1" applyBorder="1" applyAlignment="1">
      <alignment horizontal="distributed" vertical="center" indent="1"/>
    </xf>
    <xf numFmtId="0" fontId="0" fillId="0" borderId="13" xfId="0" applyFill="1" applyBorder="1" applyAlignment="1">
      <alignment horizontal="distributed" vertical="center" indent="1"/>
    </xf>
    <xf numFmtId="0" fontId="32" fillId="0" borderId="203" xfId="0" applyFont="1" applyFill="1" applyBorder="1" applyAlignment="1">
      <alignment horizontal="center" vertical="center" wrapText="1"/>
    </xf>
    <xf numFmtId="0" fontId="3" fillId="0" borderId="120" xfId="0" applyFont="1" applyFill="1" applyBorder="1" applyAlignment="1">
      <alignment horizontal="distributed" vertical="center" justifyLastLine="1" shrinkToFit="1"/>
    </xf>
    <xf numFmtId="0" fontId="3" fillId="0" borderId="74" xfId="0" applyFont="1" applyFill="1" applyBorder="1" applyAlignment="1">
      <alignment horizontal="distributed" vertical="center" justifyLastLine="1" shrinkToFit="1"/>
    </xf>
    <xf numFmtId="0" fontId="3" fillId="0" borderId="41" xfId="0" applyFont="1" applyFill="1" applyBorder="1" applyAlignment="1">
      <alignment horizontal="distributed" vertical="center" justifyLastLine="1" shrinkToFit="1"/>
    </xf>
    <xf numFmtId="0" fontId="42" fillId="0" borderId="159" xfId="0" applyFont="1" applyFill="1" applyBorder="1" applyAlignment="1">
      <alignment horizontal="distributed" vertical="center" justifyLastLine="1" shrinkToFit="1"/>
    </xf>
    <xf numFmtId="0" fontId="42" fillId="0" borderId="89" xfId="0" applyFont="1" applyFill="1" applyBorder="1" applyAlignment="1">
      <alignment horizontal="distributed" vertical="center" justifyLastLine="1" shrinkToFit="1"/>
    </xf>
    <xf numFmtId="0" fontId="42" fillId="0" borderId="83" xfId="0" applyFont="1" applyFill="1" applyBorder="1" applyAlignment="1">
      <alignment horizontal="distributed" vertical="center" justifyLastLine="1" shrinkToFit="1"/>
    </xf>
    <xf numFmtId="0" fontId="9" fillId="0" borderId="149" xfId="0" applyFont="1" applyFill="1" applyBorder="1" applyAlignment="1">
      <alignment horizontal="distributed" vertical="center" justifyLastLine="1" shrinkToFit="1"/>
    </xf>
    <xf numFmtId="0" fontId="9" fillId="0" borderId="2" xfId="0" applyFont="1" applyFill="1" applyBorder="1" applyAlignment="1">
      <alignment horizontal="distributed" vertical="center" justifyLastLine="1" shrinkToFit="1"/>
    </xf>
    <xf numFmtId="0" fontId="9" fillId="0" borderId="15" xfId="0" applyFont="1" applyFill="1" applyBorder="1" applyAlignment="1">
      <alignment horizontal="distributed" vertical="center" justifyLastLine="1" shrinkToFit="1"/>
    </xf>
    <xf numFmtId="0" fontId="41" fillId="0" borderId="149" xfId="0" applyFont="1" applyFill="1" applyBorder="1" applyAlignment="1">
      <alignment horizontal="center" vertical="center" justifyLastLine="1" shrinkToFit="1"/>
    </xf>
    <xf numFmtId="0" fontId="41" fillId="0" borderId="2" xfId="0" applyFont="1" applyFill="1" applyBorder="1" applyAlignment="1">
      <alignment horizontal="center" vertical="center" justifyLastLine="1" shrinkToFit="1"/>
    </xf>
    <xf numFmtId="0" fontId="41" fillId="0" borderId="15" xfId="0" applyFont="1" applyFill="1" applyBorder="1" applyAlignment="1">
      <alignment horizontal="center" vertical="center" justifyLastLine="1" shrinkToFit="1"/>
    </xf>
    <xf numFmtId="0" fontId="0" fillId="2" borderId="0" xfId="0" applyFill="1" applyAlignment="1">
      <alignment vertical="center" wrapText="1"/>
    </xf>
    <xf numFmtId="0" fontId="0" fillId="0" borderId="143" xfId="0" applyFill="1" applyBorder="1" applyAlignment="1">
      <alignment horizontal="left" vertical="center" wrapText="1"/>
    </xf>
    <xf numFmtId="0" fontId="0" fillId="0" borderId="144" xfId="0" applyFill="1" applyBorder="1" applyAlignment="1">
      <alignment horizontal="left" vertical="center"/>
    </xf>
    <xf numFmtId="0" fontId="0" fillId="0" borderId="145" xfId="0" applyFill="1" applyBorder="1" applyAlignment="1">
      <alignment horizontal="left" vertical="center"/>
    </xf>
    <xf numFmtId="0" fontId="0" fillId="0" borderId="146" xfId="0" applyFill="1" applyBorder="1" applyAlignment="1">
      <alignment horizontal="center" vertical="center"/>
    </xf>
    <xf numFmtId="0" fontId="0" fillId="0" borderId="147" xfId="0" applyFill="1" applyBorder="1" applyAlignment="1">
      <alignment horizontal="center" vertical="center"/>
    </xf>
    <xf numFmtId="0" fontId="0" fillId="0" borderId="78" xfId="0" applyFill="1" applyBorder="1" applyAlignment="1">
      <alignment horizontal="center" vertical="center"/>
    </xf>
    <xf numFmtId="0" fontId="32" fillId="0" borderId="26" xfId="0"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148"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distributed" vertical="center" indent="3"/>
    </xf>
    <xf numFmtId="0" fontId="0" fillId="0" borderId="54" xfId="0" applyFill="1" applyBorder="1" applyAlignment="1">
      <alignment horizontal="distributed" vertical="center" indent="3"/>
    </xf>
    <xf numFmtId="0" fontId="0" fillId="0" borderId="53" xfId="0" applyFill="1" applyBorder="1" applyAlignment="1">
      <alignment horizontal="distributed" vertical="center" indent="3"/>
    </xf>
    <xf numFmtId="0" fontId="0" fillId="0" borderId="149" xfId="0" applyFill="1" applyBorder="1" applyAlignment="1">
      <alignment horizontal="distributed" vertical="center" indent="2" shrinkToFit="1"/>
    </xf>
    <xf numFmtId="0" fontId="0" fillId="0" borderId="2" xfId="0" applyFont="1" applyFill="1" applyBorder="1" applyAlignment="1">
      <alignment horizontal="distributed" vertical="center" indent="2" shrinkToFit="1"/>
    </xf>
    <xf numFmtId="0" fontId="0" fillId="0" borderId="15" xfId="0" applyFont="1" applyFill="1" applyBorder="1" applyAlignment="1">
      <alignment horizontal="distributed" vertical="center" indent="2" shrinkToFit="1"/>
    </xf>
    <xf numFmtId="0" fontId="0" fillId="0" borderId="162" xfId="0" applyFill="1" applyBorder="1" applyAlignment="1">
      <alignment horizontal="distributed" vertical="center" indent="2" shrinkToFit="1"/>
    </xf>
    <xf numFmtId="0" fontId="0" fillId="0" borderId="4" xfId="0" applyFont="1" applyFill="1" applyBorder="1" applyAlignment="1">
      <alignment horizontal="distributed" vertical="center" indent="2" shrinkToFit="1"/>
    </xf>
    <xf numFmtId="0" fontId="0" fillId="0" borderId="13" xfId="0" applyFont="1" applyFill="1" applyBorder="1" applyAlignment="1">
      <alignment horizontal="distributed" vertical="center" indent="2" shrinkToFit="1"/>
    </xf>
    <xf numFmtId="0" fontId="0" fillId="0" borderId="162" xfId="0" applyFont="1" applyFill="1" applyBorder="1" applyAlignment="1">
      <alignment horizontal="distributed" vertical="center" indent="2" shrinkToFit="1"/>
    </xf>
    <xf numFmtId="0" fontId="13" fillId="0" borderId="78" xfId="0" applyFont="1" applyFill="1" applyBorder="1" applyAlignment="1">
      <alignment horizontal="left" vertical="top"/>
    </xf>
    <xf numFmtId="0" fontId="0" fillId="0" borderId="160" xfId="0" applyFill="1" applyBorder="1" applyAlignment="1">
      <alignment horizontal="distributed" vertical="center" indent="2" shrinkToFit="1"/>
    </xf>
    <xf numFmtId="0" fontId="0" fillId="0" borderId="5" xfId="0" applyFont="1" applyFill="1" applyBorder="1" applyAlignment="1">
      <alignment horizontal="distributed" vertical="center" indent="2" shrinkToFit="1"/>
    </xf>
    <xf numFmtId="0" fontId="0" fillId="0" borderId="85" xfId="0" applyFont="1" applyFill="1" applyBorder="1" applyAlignment="1">
      <alignment horizontal="distributed" vertical="center" indent="2" shrinkToFit="1"/>
    </xf>
    <xf numFmtId="0" fontId="0" fillId="0" borderId="27"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138"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27" xfId="0" applyFont="1" applyFill="1" applyBorder="1" applyAlignment="1">
      <alignment horizontal="center" vertical="center" shrinkToFit="1"/>
    </xf>
    <xf numFmtId="0" fontId="0" fillId="0" borderId="150" xfId="0" applyFill="1" applyBorder="1" applyAlignment="1">
      <alignment horizontal="center" vertical="center" wrapText="1"/>
    </xf>
    <xf numFmtId="0" fontId="0" fillId="0" borderId="156" xfId="0" applyFill="1" applyBorder="1" applyAlignment="1">
      <alignment horizontal="left" vertical="center" wrapText="1"/>
    </xf>
    <xf numFmtId="0" fontId="0" fillId="0" borderId="157" xfId="0" applyFill="1" applyBorder="1" applyAlignment="1">
      <alignment horizontal="left" vertical="center"/>
    </xf>
    <xf numFmtId="0" fontId="0" fillId="0" borderId="158" xfId="0" applyFill="1" applyBorder="1" applyAlignment="1">
      <alignment horizontal="left" vertical="center"/>
    </xf>
    <xf numFmtId="0" fontId="0" fillId="0" borderId="53" xfId="0" applyFill="1" applyBorder="1" applyAlignment="1">
      <alignment horizontal="center" vertical="center"/>
    </xf>
    <xf numFmtId="0" fontId="0" fillId="0" borderId="0" xfId="0" applyFill="1" applyBorder="1" applyAlignment="1">
      <alignment horizontal="distributed" vertical="center"/>
    </xf>
    <xf numFmtId="0" fontId="0" fillId="0" borderId="207" xfId="0" applyFill="1" applyBorder="1" applyAlignment="1">
      <alignment horizontal="left" vertical="center"/>
    </xf>
    <xf numFmtId="0" fontId="14" fillId="2" borderId="0" xfId="0" applyFont="1" applyFill="1" applyBorder="1" applyAlignment="1">
      <alignment vertical="center"/>
    </xf>
    <xf numFmtId="0" fontId="0" fillId="0" borderId="170" xfId="0" applyBorder="1" applyAlignment="1">
      <alignment horizontal="left" vertical="center" wrapText="1"/>
    </xf>
    <xf numFmtId="0" fontId="0" fillId="0" borderId="171" xfId="0" applyBorder="1" applyAlignment="1">
      <alignment horizontal="left" vertical="center" wrapText="1"/>
    </xf>
    <xf numFmtId="0" fontId="0" fillId="0" borderId="172" xfId="0" applyBorder="1" applyAlignment="1">
      <alignment horizontal="left" vertical="center"/>
    </xf>
    <xf numFmtId="0" fontId="0" fillId="0" borderId="151" xfId="0" applyBorder="1" applyAlignment="1">
      <alignment horizontal="center" vertical="distributed" textRotation="255" justifyLastLine="1"/>
    </xf>
    <xf numFmtId="0" fontId="0" fillId="0" borderId="152" xfId="0" applyBorder="1" applyAlignment="1">
      <alignment horizontal="center" vertical="distributed" textRotation="255" justifyLastLine="1"/>
    </xf>
    <xf numFmtId="0" fontId="0" fillId="0" borderId="173" xfId="0" applyBorder="1" applyAlignment="1">
      <alignment horizontal="center" vertical="distributed" textRotation="255" justifyLastLine="1"/>
    </xf>
    <xf numFmtId="0" fontId="0" fillId="0" borderId="174" xfId="0" applyBorder="1" applyAlignment="1">
      <alignment horizontal="distributed" vertical="center" indent="1"/>
    </xf>
    <xf numFmtId="0" fontId="0" fillId="0" borderId="69" xfId="0" applyBorder="1" applyAlignment="1">
      <alignment horizontal="distributed" vertical="center" indent="1"/>
    </xf>
    <xf numFmtId="0" fontId="0" fillId="0" borderId="70" xfId="0" applyBorder="1" applyAlignment="1">
      <alignment horizontal="distributed" vertical="center" indent="1"/>
    </xf>
    <xf numFmtId="0" fontId="0" fillId="0" borderId="120" xfId="0" applyBorder="1" applyAlignment="1">
      <alignment horizontal="distributed" vertical="center" indent="1"/>
    </xf>
    <xf numFmtId="0" fontId="0" fillId="0" borderId="74" xfId="0" applyBorder="1" applyAlignment="1">
      <alignment horizontal="distributed" vertical="center" indent="1"/>
    </xf>
    <xf numFmtId="0" fontId="0" fillId="0" borderId="75" xfId="0" applyBorder="1" applyAlignment="1">
      <alignment horizontal="distributed" vertical="center" indent="1"/>
    </xf>
    <xf numFmtId="0" fontId="0" fillId="0" borderId="175"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163" xfId="0" applyBorder="1" applyAlignment="1">
      <alignment horizontal="distributed" vertical="center" indent="1"/>
    </xf>
    <xf numFmtId="0" fontId="0" fillId="0" borderId="164" xfId="0" applyBorder="1" applyAlignment="1">
      <alignment horizontal="distributed" vertical="center" indent="1"/>
    </xf>
    <xf numFmtId="0" fontId="0" fillId="0" borderId="97" xfId="0" applyBorder="1" applyAlignment="1">
      <alignment horizontal="distributed" vertical="center" indent="1"/>
    </xf>
    <xf numFmtId="0" fontId="0" fillId="0" borderId="165" xfId="0" applyBorder="1" applyAlignment="1">
      <alignment horizontal="distributed" vertical="center" indent="1"/>
    </xf>
    <xf numFmtId="0" fontId="0" fillId="0" borderId="64" xfId="0" applyBorder="1" applyAlignment="1">
      <alignment horizontal="distributed" vertical="center" indent="1"/>
    </xf>
    <xf numFmtId="0" fontId="0" fillId="0" borderId="34" xfId="0" applyBorder="1" applyAlignment="1">
      <alignment horizontal="distributed" vertical="center" indent="1"/>
    </xf>
    <xf numFmtId="0" fontId="0" fillId="0" borderId="12" xfId="0" applyBorder="1" applyAlignment="1">
      <alignment horizontal="distributed" vertical="center" indent="1"/>
    </xf>
    <xf numFmtId="0" fontId="0" fillId="0" borderId="166" xfId="0" applyBorder="1" applyAlignment="1">
      <alignment vertical="distributed" textRotation="255" justifyLastLine="1"/>
    </xf>
    <xf numFmtId="0" fontId="0" fillId="0" borderId="167" xfId="0" applyBorder="1" applyAlignment="1">
      <alignment vertical="distributed" textRotation="255" justifyLastLine="1"/>
    </xf>
    <xf numFmtId="0" fontId="0" fillId="0" borderId="168" xfId="0" applyBorder="1" applyAlignment="1">
      <alignment vertical="distributed" textRotation="255" justifyLastLine="1"/>
    </xf>
    <xf numFmtId="0" fontId="0" fillId="0" borderId="169" xfId="0" applyBorder="1" applyAlignment="1">
      <alignment horizontal="distributed" vertical="center" indent="1"/>
    </xf>
    <xf numFmtId="0" fontId="0" fillId="0" borderId="45" xfId="0" applyBorder="1" applyAlignment="1">
      <alignment horizontal="distributed" vertical="center" indent="1"/>
    </xf>
    <xf numFmtId="181" fontId="34" fillId="2" borderId="14" xfId="0" applyNumberFormat="1" applyFont="1" applyFill="1" applyBorder="1" applyAlignment="1" applyProtection="1">
      <alignment horizontal="right" vertical="center"/>
    </xf>
    <xf numFmtId="181" fontId="34" fillId="2" borderId="127" xfId="0" applyNumberFormat="1" applyFont="1" applyFill="1" applyBorder="1" applyAlignment="1" applyProtection="1">
      <alignment horizontal="right" vertical="center"/>
    </xf>
    <xf numFmtId="177" fontId="0" fillId="0" borderId="11" xfId="0" applyNumberFormat="1" applyBorder="1" applyAlignment="1" applyProtection="1">
      <alignment horizontal="right" vertical="center"/>
    </xf>
    <xf numFmtId="181" fontId="0" fillId="0" borderId="80" xfId="0" applyNumberFormat="1" applyFill="1" applyBorder="1" applyAlignment="1" applyProtection="1">
      <alignment horizontal="right" vertical="center"/>
    </xf>
    <xf numFmtId="181" fontId="0" fillId="0" borderId="18" xfId="0" applyNumberFormat="1" applyFill="1" applyBorder="1" applyAlignment="1" applyProtection="1">
      <alignment horizontal="right" vertical="center"/>
    </xf>
    <xf numFmtId="177" fontId="0" fillId="0" borderId="177" xfId="0" applyNumberFormat="1" applyFill="1" applyBorder="1" applyAlignment="1" applyProtection="1">
      <alignment horizontal="right" vertical="center"/>
      <protection locked="0"/>
    </xf>
    <xf numFmtId="177" fontId="0" fillId="0" borderId="20" xfId="0" applyNumberFormat="1" applyFill="1" applyBorder="1" applyAlignment="1" applyProtection="1">
      <alignment horizontal="right" vertical="center"/>
      <protection locked="0"/>
    </xf>
    <xf numFmtId="0" fontId="0" fillId="2" borderId="1" xfId="0" applyFont="1" applyFill="1" applyBorder="1" applyAlignment="1">
      <alignment horizontal="right" vertical="center"/>
    </xf>
    <xf numFmtId="177" fontId="0" fillId="0" borderId="93" xfId="0" applyNumberFormat="1" applyFill="1" applyBorder="1" applyAlignment="1" applyProtection="1">
      <alignment horizontal="right" vertical="center"/>
      <protection locked="0"/>
    </xf>
    <xf numFmtId="177" fontId="0" fillId="0" borderId="178" xfId="0" applyNumberFormat="1" applyFill="1" applyBorder="1" applyAlignment="1" applyProtection="1">
      <alignment horizontal="right" vertical="center"/>
      <protection locked="0"/>
    </xf>
    <xf numFmtId="177" fontId="0" fillId="0" borderId="81"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xf>
    <xf numFmtId="0" fontId="0" fillId="2" borderId="176" xfId="0" applyFill="1" applyBorder="1" applyAlignment="1">
      <alignment horizontal="distributed" indent="1"/>
    </xf>
    <xf numFmtId="0" fontId="0" fillId="2" borderId="19" xfId="0" applyFill="1" applyBorder="1" applyAlignment="1">
      <alignment horizontal="distributed" indent="1"/>
    </xf>
    <xf numFmtId="177" fontId="0" fillId="0" borderId="83" xfId="0" applyNumberFormat="1" applyBorder="1" applyAlignment="1" applyProtection="1">
      <alignment horizontal="right" vertical="center"/>
    </xf>
    <xf numFmtId="177" fontId="0" fillId="0" borderId="82" xfId="0" applyNumberFormat="1" applyBorder="1" applyAlignment="1" applyProtection="1">
      <alignment horizontal="right" vertical="center"/>
    </xf>
    <xf numFmtId="177" fontId="0" fillId="0" borderId="14"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67" xfId="0" applyNumberFormat="1" applyFill="1" applyBorder="1" applyAlignment="1" applyProtection="1">
      <alignment horizontal="right" vertical="center"/>
      <protection locked="0"/>
    </xf>
    <xf numFmtId="177" fontId="0" fillId="0" borderId="80" xfId="0" applyNumberFormat="1" applyFill="1" applyBorder="1" applyAlignment="1" applyProtection="1">
      <alignment horizontal="right" vertical="center"/>
      <protection locked="0"/>
    </xf>
    <xf numFmtId="0" fontId="0" fillId="0" borderId="0" xfId="0" applyAlignment="1">
      <alignment wrapText="1"/>
    </xf>
    <xf numFmtId="0" fontId="47" fillId="0" borderId="0" xfId="3" applyAlignment="1">
      <alignment horizontal="left" vertical="center"/>
    </xf>
    <xf numFmtId="0" fontId="0" fillId="2" borderId="146" xfId="0" applyFill="1" applyBorder="1" applyAlignment="1">
      <alignment horizontal="distributed" indent="1"/>
    </xf>
    <xf numFmtId="0" fontId="0" fillId="2" borderId="164" xfId="0" applyFill="1" applyBorder="1" applyAlignment="1">
      <alignment horizontal="distributed" indent="1"/>
    </xf>
    <xf numFmtId="0" fontId="0" fillId="0" borderId="118" xfId="0" applyBorder="1" applyAlignment="1">
      <alignment horizontal="center" vertical="center" wrapText="1"/>
    </xf>
    <xf numFmtId="0" fontId="0" fillId="0" borderId="76" xfId="0" applyBorder="1" applyAlignment="1">
      <alignment horizontal="center" vertical="center"/>
    </xf>
    <xf numFmtId="0" fontId="0" fillId="0" borderId="149" xfId="0" applyBorder="1" applyAlignment="1">
      <alignment horizontal="distributed" vertical="center" indent="1"/>
    </xf>
    <xf numFmtId="0" fontId="0" fillId="0" borderId="2" xfId="0" applyBorder="1" applyAlignment="1">
      <alignment horizontal="distributed" vertical="center" indent="1"/>
    </xf>
    <xf numFmtId="0" fontId="0" fillId="0" borderId="63" xfId="0" applyBorder="1" applyAlignment="1">
      <alignment horizontal="center" vertical="top"/>
    </xf>
    <xf numFmtId="0" fontId="0" fillId="0" borderId="12" xfId="0" applyBorder="1" applyAlignment="1">
      <alignment horizontal="center" vertical="top"/>
    </xf>
    <xf numFmtId="0" fontId="0" fillId="0" borderId="120" xfId="0" applyBorder="1" applyAlignment="1">
      <alignment horizontal="center" vertical="center" wrapText="1"/>
    </xf>
    <xf numFmtId="0" fontId="0" fillId="0" borderId="75" xfId="0" applyBorder="1" applyAlignment="1">
      <alignment horizontal="center" vertical="center"/>
    </xf>
    <xf numFmtId="0" fontId="14" fillId="2" borderId="1" xfId="0" applyFont="1" applyFill="1" applyBorder="1" applyAlignment="1">
      <alignment vertical="center"/>
    </xf>
    <xf numFmtId="0" fontId="0" fillId="0" borderId="138" xfId="0" applyBorder="1" applyAlignment="1">
      <alignment horizontal="distributed" vertical="center" indent="1"/>
    </xf>
    <xf numFmtId="0" fontId="0" fillId="0" borderId="3" xfId="0" applyBorder="1" applyAlignment="1">
      <alignment horizontal="distributed" vertical="center" indent="1"/>
    </xf>
    <xf numFmtId="177" fontId="0" fillId="0" borderId="7" xfId="0" applyNumberFormat="1" applyFill="1" applyBorder="1" applyAlignment="1" applyProtection="1">
      <alignment horizontal="right" vertical="center"/>
      <protection locked="0"/>
    </xf>
    <xf numFmtId="181" fontId="0" fillId="0" borderId="14" xfId="0" applyNumberFormat="1" applyFill="1" applyBorder="1" applyAlignment="1" applyProtection="1">
      <alignment horizontal="right" vertical="center"/>
    </xf>
    <xf numFmtId="181" fontId="0" fillId="0" borderId="127" xfId="0" applyNumberFormat="1" applyFill="1" applyBorder="1" applyAlignment="1" applyProtection="1">
      <alignment horizontal="right" vertical="center"/>
    </xf>
    <xf numFmtId="177" fontId="0" fillId="0" borderId="14" xfId="0" applyNumberFormat="1" applyBorder="1" applyAlignment="1" applyProtection="1">
      <alignment horizontal="center" vertical="center"/>
    </xf>
    <xf numFmtId="177" fontId="0" fillId="0" borderId="85" xfId="0" applyNumberFormat="1" applyBorder="1" applyAlignment="1" applyProtection="1">
      <alignment horizontal="center" vertical="center"/>
    </xf>
    <xf numFmtId="0" fontId="0" fillId="0" borderId="177" xfId="0" applyBorder="1" applyAlignment="1">
      <alignment horizontal="distributed" vertical="center" wrapText="1" indent="1"/>
    </xf>
    <xf numFmtId="0" fontId="0" fillId="0" borderId="164"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70" xfId="0" applyBorder="1" applyAlignment="1">
      <alignment horizontal="distributed" vertical="center" wrapText="1" indent="1"/>
    </xf>
    <xf numFmtId="177" fontId="0" fillId="0" borderId="10" xfId="0" applyNumberFormat="1" applyBorder="1" applyProtection="1">
      <alignment vertical="center"/>
      <protection locked="0"/>
    </xf>
    <xf numFmtId="177" fontId="0" fillId="0" borderId="79" xfId="0" applyNumberFormat="1" applyBorder="1" applyProtection="1">
      <alignment vertical="center"/>
      <protection locked="0"/>
    </xf>
    <xf numFmtId="178" fontId="0" fillId="2" borderId="80" xfId="0" applyNumberFormat="1" applyFill="1" applyBorder="1" applyAlignment="1" applyProtection="1">
      <alignment horizontal="center" vertical="center"/>
    </xf>
    <xf numFmtId="178" fontId="0" fillId="2" borderId="20" xfId="0" applyNumberFormat="1" applyFill="1" applyBorder="1" applyAlignment="1" applyProtection="1">
      <alignment horizontal="center" vertical="center"/>
    </xf>
    <xf numFmtId="177" fontId="0" fillId="0" borderId="94"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80" xfId="0" applyNumberFormat="1" applyFill="1" applyBorder="1" applyAlignment="1" applyProtection="1">
      <alignment horizontal="center" vertical="center"/>
      <protection locked="0"/>
    </xf>
    <xf numFmtId="177" fontId="0" fillId="0" borderId="19" xfId="0" applyNumberFormat="1" applyFill="1" applyBorder="1" applyAlignment="1" applyProtection="1">
      <alignment horizontal="center" vertical="center"/>
      <protection locked="0"/>
    </xf>
    <xf numFmtId="177" fontId="0" fillId="0" borderId="20" xfId="0" applyNumberFormat="1" applyFill="1" applyBorder="1" applyAlignment="1" applyProtection="1">
      <alignment horizontal="center" vertical="center"/>
      <protection locked="0"/>
    </xf>
    <xf numFmtId="177" fontId="0" fillId="0" borderId="70" xfId="0" applyNumberFormat="1" applyFill="1" applyBorder="1" applyAlignment="1" applyProtection="1">
      <alignment horizontal="center" vertical="center"/>
      <protection locked="0"/>
    </xf>
    <xf numFmtId="0" fontId="44" fillId="0" borderId="90" xfId="0" applyFont="1" applyBorder="1" applyAlignment="1">
      <alignment horizontal="center" vertical="center" wrapText="1"/>
    </xf>
    <xf numFmtId="0" fontId="44" fillId="0" borderId="5" xfId="0" applyFont="1" applyBorder="1" applyAlignment="1">
      <alignment horizontal="center" vertical="center" wrapText="1"/>
    </xf>
    <xf numFmtId="177" fontId="0" fillId="0" borderId="11" xfId="0" applyNumberFormat="1" applyFill="1" applyBorder="1" applyProtection="1">
      <alignment vertical="center"/>
      <protection locked="0"/>
    </xf>
    <xf numFmtId="177" fontId="0" fillId="0" borderId="75" xfId="0" applyNumberFormat="1" applyFill="1" applyBorder="1" applyProtection="1">
      <alignment vertical="center"/>
      <protection locked="0"/>
    </xf>
    <xf numFmtId="0" fontId="13" fillId="0" borderId="0" xfId="0" applyFont="1" applyAlignment="1">
      <alignment vertical="top" wrapText="1"/>
    </xf>
    <xf numFmtId="0" fontId="13" fillId="0" borderId="0" xfId="0" applyFont="1" applyAlignment="1">
      <alignment vertical="top"/>
    </xf>
    <xf numFmtId="177" fontId="0" fillId="0" borderId="100" xfId="0" applyNumberFormat="1" applyFill="1" applyBorder="1" applyProtection="1">
      <alignment vertical="center"/>
      <protection locked="0"/>
    </xf>
    <xf numFmtId="177" fontId="0" fillId="0" borderId="17" xfId="0" applyNumberFormat="1" applyFill="1" applyBorder="1" applyProtection="1">
      <alignment vertical="center"/>
      <protection locked="0"/>
    </xf>
    <xf numFmtId="177" fontId="0" fillId="0" borderId="28" xfId="0" applyNumberFormat="1" applyBorder="1" applyProtection="1">
      <alignment vertical="center"/>
    </xf>
    <xf numFmtId="177" fontId="0" fillId="0" borderId="45" xfId="0" applyNumberFormat="1" applyBorder="1" applyProtection="1">
      <alignment vertical="center"/>
    </xf>
    <xf numFmtId="178" fontId="0" fillId="0" borderId="80" xfId="0" applyNumberFormat="1" applyFill="1" applyBorder="1" applyAlignment="1" applyProtection="1">
      <alignment horizontal="center" vertical="center"/>
    </xf>
    <xf numFmtId="178" fontId="0" fillId="0" borderId="20"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177" fontId="0" fillId="0" borderId="85" xfId="0" applyNumberFormat="1" applyFill="1" applyBorder="1" applyAlignment="1" applyProtection="1">
      <alignment horizontal="center" vertical="center"/>
    </xf>
    <xf numFmtId="176" fontId="0" fillId="0" borderId="105" xfId="0" applyNumberFormat="1" applyFill="1" applyBorder="1" applyAlignment="1" applyProtection="1">
      <alignment horizontal="center" vertical="center"/>
      <protection locked="0"/>
    </xf>
    <xf numFmtId="176" fontId="0" fillId="0" borderId="107" xfId="0" applyNumberFormat="1" applyFill="1" applyBorder="1" applyAlignment="1" applyProtection="1">
      <alignment horizontal="center" vertical="center"/>
      <protection locked="0"/>
    </xf>
    <xf numFmtId="177" fontId="0" fillId="0" borderId="192" xfId="0" applyNumberFormat="1" applyFill="1" applyBorder="1" applyAlignment="1" applyProtection="1">
      <alignment horizontal="center" vertical="center"/>
      <protection locked="0"/>
    </xf>
    <xf numFmtId="177" fontId="0" fillId="0" borderId="128" xfId="0" applyNumberFormat="1" applyFill="1" applyBorder="1" applyAlignment="1" applyProtection="1">
      <alignment horizontal="center" vertical="center"/>
      <protection locked="0"/>
    </xf>
    <xf numFmtId="177" fontId="0" fillId="0" borderId="91" xfId="0" applyNumberFormat="1" applyBorder="1" applyAlignment="1" applyProtection="1">
      <alignment horizontal="center" vertical="center"/>
      <protection locked="0"/>
    </xf>
    <xf numFmtId="176" fontId="0" fillId="0" borderId="106" xfId="0" applyNumberForma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xf>
    <xf numFmtId="177" fontId="0" fillId="0" borderId="189" xfId="0" applyNumberFormat="1" applyFill="1" applyBorder="1" applyAlignment="1" applyProtection="1">
      <alignment horizontal="center" vertical="center"/>
      <protection locked="0"/>
    </xf>
    <xf numFmtId="0" fontId="0" fillId="0" borderId="63" xfId="0" applyBorder="1" applyAlignment="1">
      <alignment horizontal="distributed" vertical="center" indent="5"/>
    </xf>
    <xf numFmtId="0" fontId="0" fillId="0" borderId="1" xfId="0" applyBorder="1" applyAlignment="1">
      <alignment horizontal="distributed" vertical="center" indent="5"/>
    </xf>
    <xf numFmtId="0" fontId="0" fillId="0" borderId="12" xfId="0" applyBorder="1" applyAlignment="1">
      <alignment horizontal="distributed" vertical="center" indent="5"/>
    </xf>
    <xf numFmtId="0" fontId="0" fillId="0" borderId="179" xfId="0" applyBorder="1" applyAlignment="1">
      <alignment horizontal="center" vertical="distributed" textRotation="255" indent="2"/>
    </xf>
    <xf numFmtId="0" fontId="0" fillId="0" borderId="180" xfId="0" applyBorder="1" applyAlignment="1">
      <alignment horizontal="center" vertical="distributed" textRotation="255" indent="2"/>
    </xf>
    <xf numFmtId="0" fontId="0" fillId="0" borderId="181" xfId="0" applyBorder="1" applyAlignment="1">
      <alignment horizontal="center" vertical="distributed" textRotation="255" indent="2"/>
    </xf>
    <xf numFmtId="0" fontId="0" fillId="0" borderId="182" xfId="0" applyBorder="1" applyAlignment="1">
      <alignment horizontal="center" vertical="distributed" textRotation="255" indent="3"/>
    </xf>
    <xf numFmtId="0" fontId="0" fillId="0" borderId="180" xfId="0" applyBorder="1" applyAlignment="1">
      <alignment horizontal="center" vertical="distributed" textRotation="255" indent="3"/>
    </xf>
    <xf numFmtId="0" fontId="0" fillId="0" borderId="49" xfId="0" applyBorder="1" applyAlignment="1">
      <alignment horizontal="center" vertical="distributed" textRotation="255" indent="3"/>
    </xf>
    <xf numFmtId="0" fontId="0" fillId="0" borderId="86" xfId="0" applyBorder="1" applyAlignment="1">
      <alignment horizontal="distributed" vertical="center" indent="1"/>
    </xf>
    <xf numFmtId="0" fontId="0" fillId="0" borderId="76" xfId="0" applyBorder="1" applyAlignment="1">
      <alignment horizontal="distributed" vertical="center" indent="1"/>
    </xf>
    <xf numFmtId="0" fontId="0" fillId="0" borderId="183" xfId="0" applyBorder="1" applyAlignment="1">
      <alignment vertical="center" textRotation="255" shrinkToFit="1"/>
    </xf>
    <xf numFmtId="0" fontId="0" fillId="0" borderId="181" xfId="0" applyBorder="1" applyAlignment="1">
      <alignment vertical="center" textRotation="255" shrinkToFit="1"/>
    </xf>
    <xf numFmtId="0" fontId="0" fillId="0" borderId="184" xfId="0" applyBorder="1" applyAlignment="1">
      <alignment horizontal="distributed" vertical="center" indent="5"/>
    </xf>
    <xf numFmtId="0" fontId="0" fillId="0" borderId="185" xfId="0" applyBorder="1" applyAlignment="1">
      <alignment horizontal="distributed" vertical="center" indent="5"/>
    </xf>
    <xf numFmtId="0" fontId="0" fillId="0" borderId="186" xfId="0" applyBorder="1" applyAlignment="1">
      <alignment horizontal="center" vertical="center" textRotation="255"/>
    </xf>
    <xf numFmtId="0" fontId="0" fillId="0" borderId="187" xfId="0" applyBorder="1" applyAlignment="1">
      <alignment horizontal="center" vertical="center" textRotation="255"/>
    </xf>
    <xf numFmtId="0" fontId="0" fillId="0" borderId="188" xfId="0" applyBorder="1" applyAlignment="1">
      <alignment horizontal="center" vertical="center" textRotation="255"/>
    </xf>
    <xf numFmtId="0" fontId="34" fillId="0" borderId="139" xfId="0" applyFont="1" applyBorder="1" applyAlignment="1">
      <alignment horizontal="center" vertical="center" textRotation="255"/>
    </xf>
    <xf numFmtId="0" fontId="34" fillId="0" borderId="187" xfId="0" applyFont="1" applyBorder="1" applyAlignment="1">
      <alignment horizontal="center" vertical="center" textRotation="255"/>
    </xf>
    <xf numFmtId="0" fontId="34" fillId="0" borderId="188" xfId="0" applyFont="1" applyBorder="1" applyAlignment="1">
      <alignment horizontal="center" vertical="center" textRotation="255"/>
    </xf>
    <xf numFmtId="0" fontId="15" fillId="0" borderId="0" xfId="0" applyFont="1" applyFill="1" applyAlignment="1">
      <alignment horizontal="left" vertical="center" wrapText="1"/>
    </xf>
    <xf numFmtId="0" fontId="15" fillId="0" borderId="0" xfId="0" applyFont="1" applyFill="1" applyAlignment="1">
      <alignment horizontal="left" vertical="top" wrapText="1"/>
    </xf>
    <xf numFmtId="0" fontId="15" fillId="0" borderId="0" xfId="0" applyFont="1" applyFill="1" applyAlignment="1">
      <alignment horizontal="left" vertical="top"/>
    </xf>
    <xf numFmtId="0" fontId="0" fillId="0" borderId="0" xfId="0" applyAlignment="1">
      <alignment vertical="center" wrapText="1"/>
    </xf>
    <xf numFmtId="0" fontId="43" fillId="0" borderId="1" xfId="0" applyFont="1" applyFill="1" applyBorder="1" applyAlignment="1">
      <alignment vertical="center" wrapText="1"/>
    </xf>
    <xf numFmtId="0" fontId="0" fillId="0" borderId="146" xfId="0" applyBorder="1" applyAlignment="1">
      <alignment horizontal="distributed" vertical="center" wrapText="1" indent="6"/>
    </xf>
    <xf numFmtId="0" fontId="0" fillId="0" borderId="78" xfId="0" applyBorder="1">
      <alignment vertical="center"/>
    </xf>
    <xf numFmtId="0" fontId="0" fillId="0" borderId="164" xfId="0" applyBorder="1">
      <alignment vertical="center"/>
    </xf>
    <xf numFmtId="0" fontId="0" fillId="0" borderId="174" xfId="0" applyBorder="1">
      <alignment vertical="center"/>
    </xf>
    <xf numFmtId="0" fontId="0" fillId="0" borderId="69" xfId="0" applyBorder="1">
      <alignment vertical="center"/>
    </xf>
    <xf numFmtId="0" fontId="0" fillId="0" borderId="70" xfId="0" applyBorder="1">
      <alignment vertical="center"/>
    </xf>
    <xf numFmtId="0" fontId="0" fillId="0" borderId="10" xfId="0" applyBorder="1" applyAlignment="1">
      <alignment horizontal="distributed" vertical="center" indent="3"/>
    </xf>
    <xf numFmtId="0" fontId="0" fillId="0" borderId="79" xfId="0" applyBorder="1" applyAlignment="1">
      <alignment horizontal="distributed" vertical="center" indent="3"/>
    </xf>
    <xf numFmtId="0" fontId="0" fillId="0" borderId="0" xfId="0" applyBorder="1" applyAlignment="1">
      <alignment horizontal="distributed" vertical="center" wrapText="1"/>
    </xf>
    <xf numFmtId="177" fontId="0" fillId="0" borderId="190" xfId="0" applyNumberFormat="1" applyFill="1" applyBorder="1" applyProtection="1">
      <alignment vertical="center"/>
      <protection locked="0"/>
    </xf>
    <xf numFmtId="177" fontId="0" fillId="0" borderId="191" xfId="0" applyNumberFormat="1" applyFill="1" applyBorder="1" applyProtection="1">
      <alignment vertical="center"/>
      <protection locked="0"/>
    </xf>
    <xf numFmtId="0" fontId="45" fillId="0" borderId="90" xfId="0" applyFont="1" applyBorder="1" applyAlignment="1">
      <alignment horizontal="center" vertical="center" textRotation="255" shrinkToFit="1"/>
    </xf>
    <xf numFmtId="0" fontId="45" fillId="0" borderId="91" xfId="0" applyFont="1" applyBorder="1">
      <alignment vertical="center"/>
    </xf>
    <xf numFmtId="0" fontId="45" fillId="0" borderId="3" xfId="0" applyFont="1" applyBorder="1">
      <alignment vertical="center"/>
    </xf>
    <xf numFmtId="0" fontId="32" fillId="0" borderId="139" xfId="0" applyFont="1" applyBorder="1" applyAlignment="1">
      <alignment horizontal="center" vertical="distributed" textRotation="255" indent="10"/>
    </xf>
    <xf numFmtId="0" fontId="32" fillId="0" borderId="187" xfId="0" applyFont="1" applyBorder="1" applyAlignment="1">
      <alignment horizontal="center" vertical="distributed" textRotation="255" indent="10"/>
    </xf>
    <xf numFmtId="0" fontId="32" fillId="0" borderId="138" xfId="0" applyFont="1" applyBorder="1" applyAlignment="1">
      <alignment horizontal="center" vertical="distributed" textRotation="255" indent="10"/>
    </xf>
    <xf numFmtId="0" fontId="32" fillId="0" borderId="90" xfId="0" applyFont="1" applyBorder="1" applyAlignment="1">
      <alignment horizontal="center" vertical="center" textRotation="255" shrinkToFit="1"/>
    </xf>
    <xf numFmtId="0" fontId="32" fillId="0" borderId="91" xfId="0" applyFont="1" applyBorder="1" applyAlignment="1">
      <alignment horizontal="center" vertical="center" textRotation="255" shrinkToFit="1"/>
    </xf>
    <xf numFmtId="0" fontId="32" fillId="0" borderId="3" xfId="0" applyFont="1" applyBorder="1" applyAlignment="1">
      <alignment horizontal="center" vertical="center" textRotation="255" shrinkToFit="1"/>
    </xf>
    <xf numFmtId="0" fontId="32" fillId="0" borderId="90" xfId="0" applyFont="1" applyBorder="1" applyAlignment="1">
      <alignment horizontal="center" vertical="center" textRotation="255"/>
    </xf>
    <xf numFmtId="0" fontId="32" fillId="0" borderId="91" xfId="0" applyFont="1" applyBorder="1" applyAlignment="1">
      <alignment horizontal="center" vertical="center" textRotation="255"/>
    </xf>
    <xf numFmtId="0" fontId="32" fillId="0" borderId="3" xfId="0" applyFont="1" applyBorder="1" applyAlignment="1">
      <alignment horizontal="center" vertical="center" textRotation="255"/>
    </xf>
    <xf numFmtId="0" fontId="32" fillId="0" borderId="146" xfId="0" applyFont="1" applyBorder="1" applyAlignment="1">
      <alignment horizontal="center" vertical="center"/>
    </xf>
    <xf numFmtId="0" fontId="32" fillId="0" borderId="164" xfId="0" applyFont="1" applyBorder="1" applyAlignment="1">
      <alignment horizontal="center" vertical="center"/>
    </xf>
    <xf numFmtId="0" fontId="32" fillId="0" borderId="63" xfId="0" applyFont="1" applyBorder="1" applyAlignment="1">
      <alignment horizontal="center" vertical="center"/>
    </xf>
    <xf numFmtId="0" fontId="32" fillId="0" borderId="12" xfId="0" applyFont="1" applyBorder="1" applyAlignment="1">
      <alignment horizontal="center" vertical="center"/>
    </xf>
    <xf numFmtId="0" fontId="32" fillId="0" borderId="90" xfId="0" applyFont="1" applyBorder="1" applyAlignment="1">
      <alignment horizontal="center" vertical="distributed" textRotation="255" indent="6"/>
    </xf>
    <xf numFmtId="0" fontId="32" fillId="0" borderId="91" xfId="0" applyFont="1" applyBorder="1">
      <alignment vertical="center"/>
    </xf>
    <xf numFmtId="0" fontId="32" fillId="0" borderId="3" xfId="0" applyFont="1" applyBorder="1">
      <alignment vertical="center"/>
    </xf>
    <xf numFmtId="0" fontId="32" fillId="0" borderId="90" xfId="0" applyFont="1" applyBorder="1" applyAlignment="1">
      <alignment horizontal="center" vertical="distributed" textRotation="255" indent="1"/>
    </xf>
    <xf numFmtId="0" fontId="32" fillId="0" borderId="91" xfId="0" applyFont="1" applyBorder="1" applyAlignment="1">
      <alignment horizontal="center" vertical="distributed" textRotation="255" indent="1"/>
    </xf>
    <xf numFmtId="0" fontId="32" fillId="0" borderId="3" xfId="0" applyFont="1" applyBorder="1" applyAlignment="1">
      <alignment horizontal="center" vertical="distributed" textRotation="255" indent="1"/>
    </xf>
    <xf numFmtId="0" fontId="36" fillId="0" borderId="90" xfId="0" applyFont="1" applyBorder="1" applyAlignment="1">
      <alignment horizontal="center" vertical="center" textRotation="255" shrinkToFit="1"/>
    </xf>
    <xf numFmtId="0" fontId="36" fillId="0" borderId="91" xfId="0" applyFont="1" applyBorder="1" applyAlignment="1">
      <alignment horizontal="center" vertical="center" textRotation="255" shrinkToFit="1"/>
    </xf>
    <xf numFmtId="0" fontId="36" fillId="0" borderId="3" xfId="0" applyFont="1" applyBorder="1" applyAlignment="1">
      <alignment horizontal="center" vertical="center" textRotation="255" shrinkToFit="1"/>
    </xf>
    <xf numFmtId="0" fontId="32" fillId="0" borderId="177" xfId="0" applyFont="1" applyBorder="1" applyAlignment="1">
      <alignment horizontal="center" vertical="center"/>
    </xf>
    <xf numFmtId="0" fontId="32" fillId="0" borderId="78" xfId="0" applyFont="1" applyBorder="1" applyAlignment="1">
      <alignment horizontal="center" vertical="center"/>
    </xf>
    <xf numFmtId="0" fontId="32" fillId="0" borderId="18" xfId="0" applyFont="1" applyBorder="1" applyAlignment="1">
      <alignment horizontal="center" vertical="center"/>
    </xf>
    <xf numFmtId="0" fontId="32" fillId="0" borderId="1" xfId="0" applyFont="1" applyBorder="1" applyAlignment="1">
      <alignment horizontal="center" vertical="center"/>
    </xf>
    <xf numFmtId="0" fontId="32" fillId="0" borderId="90" xfId="0" applyFont="1" applyBorder="1" applyAlignment="1">
      <alignment horizontal="distributed" vertical="center" indent="2"/>
    </xf>
    <xf numFmtId="0" fontId="32" fillId="0" borderId="3" xfId="0" applyFont="1" applyBorder="1" applyAlignment="1">
      <alignment horizontal="distributed" vertical="center" indent="2"/>
    </xf>
    <xf numFmtId="0" fontId="0" fillId="0" borderId="1" xfId="0" applyBorder="1" applyAlignment="1" applyProtection="1">
      <alignment horizontal="right" vertical="center" wrapText="1"/>
      <protection locked="0"/>
    </xf>
    <xf numFmtId="0" fontId="32" fillId="0" borderId="146" xfId="0" applyFont="1" applyBorder="1" applyAlignment="1">
      <alignment horizontal="center" vertical="distributed" textRotation="255" indent="2"/>
    </xf>
    <xf numFmtId="0" fontId="32" fillId="0" borderId="164" xfId="0" applyFont="1" applyBorder="1" applyAlignment="1">
      <alignment horizontal="center" vertical="distributed" textRotation="255" indent="2"/>
    </xf>
    <xf numFmtId="0" fontId="32" fillId="0" borderId="62" xfId="0" applyFont="1" applyBorder="1" applyAlignment="1">
      <alignment horizontal="center" vertical="distributed" textRotation="255" indent="2"/>
    </xf>
    <xf numFmtId="0" fontId="32" fillId="0" borderId="64" xfId="0" applyFont="1" applyBorder="1" applyAlignment="1">
      <alignment horizontal="center" vertical="distributed" textRotation="255" indent="2"/>
    </xf>
    <xf numFmtId="0" fontId="32" fillId="0" borderId="63" xfId="0" applyFont="1" applyBorder="1" applyAlignment="1">
      <alignment horizontal="center" vertical="distributed" textRotation="255" indent="2"/>
    </xf>
    <xf numFmtId="0" fontId="32" fillId="0" borderId="12" xfId="0" applyFont="1" applyBorder="1" applyAlignment="1">
      <alignment horizontal="center" vertical="distributed" textRotation="255" indent="2"/>
    </xf>
    <xf numFmtId="0" fontId="14" fillId="0" borderId="1" xfId="0" applyFont="1" applyFill="1" applyBorder="1" applyAlignment="1">
      <alignment vertical="center" wrapText="1"/>
    </xf>
    <xf numFmtId="0" fontId="32" fillId="0" borderId="90"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distributed" vertical="center" indent="1"/>
    </xf>
    <xf numFmtId="0" fontId="32" fillId="0" borderId="127" xfId="0" applyFont="1" applyBorder="1" applyAlignment="1">
      <alignment horizontal="distributed" vertical="center" indent="1"/>
    </xf>
    <xf numFmtId="0" fontId="50" fillId="0" borderId="0" xfId="0" applyFont="1" applyFill="1" applyAlignment="1">
      <alignment horizontal="center" vertical="center" wrapText="1"/>
    </xf>
    <xf numFmtId="0" fontId="50" fillId="0" borderId="1" xfId="0" applyFont="1" applyFill="1" applyBorder="1" applyAlignment="1">
      <alignment horizontal="center" vertical="center" wrapText="1"/>
    </xf>
    <xf numFmtId="0" fontId="0" fillId="0" borderId="1" xfId="0" applyBorder="1" applyAlignment="1" applyProtection="1">
      <alignment horizontal="right" vertical="center" wrapText="1"/>
    </xf>
    <xf numFmtId="0" fontId="0" fillId="0" borderId="195" xfId="0" applyBorder="1" applyAlignment="1" applyProtection="1">
      <alignment horizontal="center" vertical="center"/>
    </xf>
    <xf numFmtId="0" fontId="0" fillId="0" borderId="141" xfId="0" applyBorder="1" applyAlignment="1" applyProtection="1">
      <alignment horizontal="center" vertical="center"/>
    </xf>
    <xf numFmtId="0" fontId="0" fillId="0" borderId="151" xfId="0" applyBorder="1" applyAlignment="1">
      <alignment horizontal="center" vertical="distributed" textRotation="255" indent="2"/>
    </xf>
    <xf numFmtId="0" fontId="0" fillId="0" borderId="152" xfId="0" applyBorder="1" applyAlignment="1">
      <alignment horizontal="center" vertical="distributed" textRotation="255" indent="2"/>
    </xf>
    <xf numFmtId="0" fontId="0" fillId="0" borderId="123" xfId="0" applyBorder="1" applyAlignment="1">
      <alignment horizontal="center" vertical="distributed" textRotation="255" indent="2"/>
    </xf>
    <xf numFmtId="0" fontId="0" fillId="0" borderId="5" xfId="0" applyBorder="1" applyAlignment="1">
      <alignment horizontal="distributed" vertical="center" indent="1"/>
    </xf>
    <xf numFmtId="0" fontId="0" fillId="0" borderId="20" xfId="0" applyBorder="1" applyAlignment="1">
      <alignment horizontal="distributed" vertical="center" indent="1"/>
    </xf>
    <xf numFmtId="0" fontId="0" fillId="0" borderId="11" xfId="0" applyBorder="1" applyAlignment="1">
      <alignment horizontal="distributed" vertical="center" indent="1"/>
    </xf>
    <xf numFmtId="0" fontId="0" fillId="0" borderId="143" xfId="0" applyBorder="1" applyAlignment="1">
      <alignment horizontal="left" vertical="center" wrapText="1"/>
    </xf>
    <xf numFmtId="0" fontId="0" fillId="0" borderId="144" xfId="0" applyBorder="1" applyAlignment="1">
      <alignment horizontal="left" vertical="center"/>
    </xf>
    <xf numFmtId="0" fontId="0" fillId="0" borderId="196" xfId="0" applyBorder="1" applyAlignment="1">
      <alignment horizontal="left" vertical="center"/>
    </xf>
    <xf numFmtId="0" fontId="0" fillId="0" borderId="197" xfId="0" applyBorder="1" applyAlignment="1">
      <alignment horizontal="left" vertical="center"/>
    </xf>
    <xf numFmtId="0" fontId="0" fillId="0" borderId="9" xfId="0" applyBorder="1" applyAlignment="1">
      <alignment horizontal="center" vertical="center"/>
    </xf>
    <xf numFmtId="0" fontId="0" fillId="0" borderId="89" xfId="0" applyBorder="1" applyAlignment="1">
      <alignment horizontal="center" vertical="center"/>
    </xf>
    <xf numFmtId="0" fontId="0" fillId="0" borderId="159" xfId="0" applyBorder="1" applyAlignment="1">
      <alignment horizontal="left" vertical="center" indent="1"/>
    </xf>
    <xf numFmtId="0" fontId="0" fillId="0" borderId="89" xfId="0" applyBorder="1" applyAlignment="1">
      <alignment horizontal="left" vertical="center" indent="1"/>
    </xf>
    <xf numFmtId="0" fontId="0" fillId="0" borderId="89" xfId="0" applyFill="1" applyBorder="1" applyAlignment="1" applyProtection="1">
      <alignment horizontal="right" vertical="center" indent="1"/>
      <protection locked="0"/>
    </xf>
    <xf numFmtId="0" fontId="32" fillId="0" borderId="89" xfId="0" applyFont="1" applyBorder="1" applyAlignment="1">
      <alignment horizontal="left" vertical="center" indent="1"/>
    </xf>
    <xf numFmtId="0" fontId="32" fillId="0" borderId="83" xfId="0" applyFont="1" applyBorder="1" applyAlignment="1">
      <alignment horizontal="left" vertical="center" indent="1"/>
    </xf>
    <xf numFmtId="0" fontId="0" fillId="0" borderId="160" xfId="0" applyBorder="1" applyAlignment="1">
      <alignment horizontal="left" vertical="center" indent="1"/>
    </xf>
    <xf numFmtId="0" fontId="0" fillId="0" borderId="5" xfId="0" applyBorder="1" applyAlignment="1">
      <alignment horizontal="left" vertical="center" indent="1"/>
    </xf>
    <xf numFmtId="0" fontId="0" fillId="0" borderId="5" xfId="0" applyFill="1" applyBorder="1" applyAlignment="1" applyProtection="1">
      <alignment horizontal="right" vertical="center" indent="1"/>
      <protection locked="0"/>
    </xf>
    <xf numFmtId="0" fontId="0" fillId="0" borderId="85" xfId="0" applyBorder="1" applyAlignment="1">
      <alignment horizontal="left" vertical="center" indent="1"/>
    </xf>
    <xf numFmtId="0" fontId="0" fillId="0" borderId="149" xfId="0" applyBorder="1" applyAlignment="1">
      <alignment horizontal="left" vertical="center" indent="1"/>
    </xf>
    <xf numFmtId="0" fontId="0" fillId="0" borderId="2" xfId="0" applyBorder="1" applyAlignment="1">
      <alignment horizontal="left" vertical="center" indent="1"/>
    </xf>
    <xf numFmtId="0" fontId="0" fillId="0" borderId="2" xfId="0" applyFill="1"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 xfId="0" applyBorder="1" applyAlignment="1">
      <alignment horizontal="distributed" vertical="center" wrapText="1"/>
    </xf>
    <xf numFmtId="0" fontId="0" fillId="0" borderId="138" xfId="0" applyBorder="1" applyAlignment="1">
      <alignment horizontal="center" vertical="center"/>
    </xf>
    <xf numFmtId="0" fontId="0" fillId="0" borderId="3" xfId="0" applyBorder="1" applyAlignment="1">
      <alignment horizontal="center" vertical="center"/>
    </xf>
    <xf numFmtId="0" fontId="0" fillId="0" borderId="27" xfId="0" applyFill="1" applyBorder="1" applyAlignment="1">
      <alignment horizontal="distributed" vertical="center" indent="1"/>
    </xf>
    <xf numFmtId="0" fontId="0" fillId="0" borderId="54" xfId="0" applyFill="1" applyBorder="1" applyAlignment="1">
      <alignment horizontal="distributed" vertical="center" indent="1"/>
    </xf>
    <xf numFmtId="0" fontId="0" fillId="0" borderId="161" xfId="0" applyFill="1"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94" xfId="0" applyBorder="1" applyAlignment="1">
      <alignment horizontal="distributed" vertical="center" indent="1"/>
    </xf>
    <xf numFmtId="0" fontId="0" fillId="0" borderId="193" xfId="0" applyBorder="1" applyAlignment="1">
      <alignment horizontal="center" vertical="center"/>
    </xf>
    <xf numFmtId="0" fontId="0" fillId="0" borderId="194" xfId="0" applyBorder="1" applyAlignment="1">
      <alignment horizontal="center" vertical="center"/>
    </xf>
    <xf numFmtId="0" fontId="0" fillId="0" borderId="26" xfId="0" applyFill="1" applyBorder="1" applyAlignment="1">
      <alignment horizontal="center" vertical="center"/>
    </xf>
    <xf numFmtId="0" fontId="0" fillId="0" borderId="95" xfId="0" applyFill="1" applyBorder="1" applyAlignment="1">
      <alignment horizontal="center" vertical="center"/>
    </xf>
    <xf numFmtId="0" fontId="14" fillId="0" borderId="1" xfId="0" applyFont="1" applyBorder="1" applyAlignment="1">
      <alignment vertical="center" wrapText="1"/>
    </xf>
    <xf numFmtId="0" fontId="0" fillId="0" borderId="4" xfId="0" applyBorder="1" applyAlignment="1">
      <alignment horizontal="distributed" vertical="center" indent="1"/>
    </xf>
    <xf numFmtId="0" fontId="0" fillId="0" borderId="186" xfId="0" applyBorder="1" applyAlignment="1">
      <alignment horizontal="center" vertical="distributed" textRotation="255" indent="2"/>
    </xf>
    <xf numFmtId="0" fontId="0" fillId="0" borderId="187" xfId="0" applyBorder="1" applyAlignment="1">
      <alignment horizontal="center" vertical="distributed" textRotation="255" indent="2"/>
    </xf>
    <xf numFmtId="0" fontId="0" fillId="0" borderId="188" xfId="0" applyBorder="1" applyAlignment="1">
      <alignment horizontal="center" vertical="distributed" textRotation="255" indent="2"/>
    </xf>
    <xf numFmtId="0" fontId="0" fillId="0" borderId="202" xfId="0" applyFont="1" applyFill="1" applyBorder="1" applyAlignment="1">
      <alignment horizontal="center" vertical="center"/>
    </xf>
    <xf numFmtId="0" fontId="0" fillId="0" borderId="187" xfId="0" applyFont="1" applyFill="1" applyBorder="1" applyAlignment="1">
      <alignment horizontal="center" vertical="center"/>
    </xf>
    <xf numFmtId="0" fontId="0" fillId="0" borderId="139" xfId="0" applyFont="1" applyFill="1" applyBorder="1" applyAlignment="1">
      <alignment horizontal="center" vertical="center" wrapText="1"/>
    </xf>
    <xf numFmtId="0" fontId="0" fillId="0" borderId="187" xfId="0" applyFont="1" applyFill="1" applyBorder="1" applyAlignment="1">
      <alignment horizontal="center" vertical="center" wrapText="1"/>
    </xf>
    <xf numFmtId="0" fontId="0" fillId="0" borderId="138"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75" xfId="0" applyFont="1" applyFill="1" applyBorder="1" applyAlignment="1">
      <alignment horizontal="left" vertical="center"/>
    </xf>
    <xf numFmtId="0" fontId="0" fillId="0" borderId="82" xfId="0" applyFont="1" applyFill="1" applyBorder="1" applyAlignment="1">
      <alignment horizontal="left" vertical="center"/>
    </xf>
    <xf numFmtId="0" fontId="0" fillId="0" borderId="88" xfId="0" applyFont="1" applyFill="1" applyBorder="1" applyAlignment="1">
      <alignment horizontal="left" vertical="center"/>
    </xf>
    <xf numFmtId="0" fontId="0" fillId="0" borderId="81" xfId="0" applyFont="1" applyFill="1" applyBorder="1">
      <alignment vertical="center"/>
    </xf>
    <xf numFmtId="0" fontId="0" fillId="0" borderId="76" xfId="0" applyFont="1" applyFill="1" applyBorder="1">
      <alignment vertical="center"/>
    </xf>
    <xf numFmtId="0" fontId="0" fillId="0" borderId="11" xfId="0" applyFont="1" applyFill="1" applyBorder="1">
      <alignment vertical="center"/>
    </xf>
    <xf numFmtId="0" fontId="0" fillId="0" borderId="75" xfId="0" applyFont="1" applyFill="1" applyBorder="1">
      <alignment vertical="center"/>
    </xf>
    <xf numFmtId="0" fontId="0" fillId="2" borderId="11" xfId="0" applyFont="1" applyFill="1" applyBorder="1">
      <alignment vertical="center"/>
    </xf>
    <xf numFmtId="0" fontId="0" fillId="2" borderId="75" xfId="0" applyFont="1" applyFill="1" applyBorder="1">
      <alignment vertical="center"/>
    </xf>
    <xf numFmtId="0" fontId="0" fillId="2" borderId="11" xfId="0" applyFont="1" applyFill="1" applyBorder="1" applyAlignment="1">
      <alignment vertical="center" shrinkToFit="1"/>
    </xf>
    <xf numFmtId="0" fontId="0" fillId="2" borderId="75" xfId="0" applyFont="1" applyFill="1" applyBorder="1" applyAlignment="1">
      <alignment vertical="center" shrinkToFit="1"/>
    </xf>
    <xf numFmtId="0" fontId="0" fillId="0" borderId="77" xfId="0" applyFont="1" applyFill="1" applyBorder="1">
      <alignment vertical="center"/>
    </xf>
    <xf numFmtId="0" fontId="0" fillId="0" borderId="161" xfId="0" applyFont="1" applyFill="1" applyBorder="1">
      <alignment vertical="center"/>
    </xf>
    <xf numFmtId="0" fontId="0" fillId="0" borderId="11" xfId="0" applyFont="1" applyFill="1" applyBorder="1" applyAlignment="1">
      <alignment vertical="center"/>
    </xf>
    <xf numFmtId="0" fontId="0" fillId="0" borderId="75" xfId="0" applyFont="1" applyFill="1" applyBorder="1" applyAlignment="1">
      <alignment vertical="center"/>
    </xf>
    <xf numFmtId="0" fontId="0" fillId="0" borderId="18" xfId="0" applyFont="1" applyFill="1" applyBorder="1">
      <alignment vertical="center"/>
    </xf>
    <xf numFmtId="0" fontId="0" fillId="0" borderId="12" xfId="0" applyFont="1" applyFill="1" applyBorder="1">
      <alignment vertical="center"/>
    </xf>
    <xf numFmtId="0" fontId="0" fillId="2" borderId="82" xfId="0" applyFont="1" applyFill="1" applyBorder="1">
      <alignment vertical="center"/>
    </xf>
    <xf numFmtId="0" fontId="0" fillId="2" borderId="88" xfId="0" applyFont="1" applyFill="1" applyBorder="1">
      <alignment vertical="center"/>
    </xf>
    <xf numFmtId="0" fontId="0" fillId="2" borderId="77" xfId="0" applyFont="1" applyFill="1" applyBorder="1" applyAlignment="1">
      <alignment horizontal="left" vertical="center"/>
    </xf>
    <xf numFmtId="0" fontId="0" fillId="2" borderId="161" xfId="0" applyFont="1" applyFill="1" applyBorder="1" applyAlignment="1">
      <alignment horizontal="left" vertical="center"/>
    </xf>
    <xf numFmtId="0" fontId="0" fillId="0" borderId="200" xfId="0" applyFont="1" applyFill="1" applyBorder="1">
      <alignment vertical="center"/>
    </xf>
    <xf numFmtId="0" fontId="0" fillId="0" borderId="201" xfId="0" applyFont="1" applyFill="1" applyBorder="1">
      <alignment vertical="center"/>
    </xf>
    <xf numFmtId="0" fontId="0" fillId="0" borderId="198" xfId="0" applyFont="1" applyFill="1" applyBorder="1" applyAlignment="1">
      <alignment horizontal="distributed" vertical="center" indent="3"/>
    </xf>
    <xf numFmtId="0" fontId="0" fillId="0" borderId="199" xfId="0" applyFont="1" applyFill="1" applyBorder="1" applyAlignment="1">
      <alignment horizontal="distributed" vertical="center" indent="3"/>
    </xf>
  </cellXfs>
  <cellStyles count="4">
    <cellStyle name="ハイパーリンク" xfId="3" builtinId="8"/>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17138" name="Line 74"/>
        <xdr:cNvSpPr>
          <a:spLocks noChangeShapeType="1"/>
        </xdr:cNvSpPr>
      </xdr:nvSpPr>
      <xdr:spPr bwMode="auto">
        <a:xfrm flipV="1">
          <a:off x="1257300" y="2495550"/>
          <a:ext cx="1790700" cy="457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57150">
              <a:solidFill>
                <a:srgbClr val="000000"/>
              </a:solidFill>
              <a:prstDash val="sysDot"/>
              <a:round/>
              <a:headEnd/>
              <a:tailEnd/>
            </a14:hiddenLine>
          </a:ext>
        </a:extLst>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17139" name="Line 34"/>
        <xdr:cNvSpPr>
          <a:spLocks noChangeShapeType="1"/>
        </xdr:cNvSpPr>
      </xdr:nvSpPr>
      <xdr:spPr bwMode="auto">
        <a:xfrm>
          <a:off x="2381250" y="192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400050</xdr:colOff>
      <xdr:row>1</xdr:row>
      <xdr:rowOff>28575</xdr:rowOff>
    </xdr:from>
    <xdr:to>
      <xdr:col>6</xdr:col>
      <xdr:colOff>619125</xdr:colOff>
      <xdr:row>41</xdr:row>
      <xdr:rowOff>9525</xdr:rowOff>
    </xdr:to>
    <xdr:grpSp>
      <xdr:nvGrpSpPr>
        <xdr:cNvPr id="17140" name="グループ化 3"/>
        <xdr:cNvGrpSpPr>
          <a:grpSpLocks noChangeAspect="1"/>
        </xdr:cNvGrpSpPr>
      </xdr:nvGrpSpPr>
      <xdr:grpSpPr bwMode="auto">
        <a:xfrm>
          <a:off x="400050" y="285336"/>
          <a:ext cx="6281945" cy="8064776"/>
          <a:chOff x="6467956" y="374053"/>
          <a:chExt cx="5864562" cy="7523093"/>
        </a:xfrm>
      </xdr:grpSpPr>
      <xdr:grpSp>
        <xdr:nvGrpSpPr>
          <xdr:cNvPr id="17144" name="グループ化 204"/>
          <xdr:cNvGrpSpPr>
            <a:grpSpLocks/>
          </xdr:cNvGrpSpPr>
        </xdr:nvGrpSpPr>
        <xdr:grpSpPr bwMode="auto">
          <a:xfrm>
            <a:off x="6467956" y="374053"/>
            <a:ext cx="5864562" cy="7523093"/>
            <a:chOff x="6363400" y="458730"/>
            <a:chExt cx="5851310" cy="7477125"/>
          </a:xfrm>
        </xdr:grpSpPr>
        <xdr:grpSp>
          <xdr:nvGrpSpPr>
            <xdr:cNvPr id="17146" name="グループ化 186"/>
            <xdr:cNvGrpSpPr>
              <a:grpSpLocks/>
            </xdr:cNvGrpSpPr>
          </xdr:nvGrpSpPr>
          <xdr:grpSpPr bwMode="auto">
            <a:xfrm>
              <a:off x="6363400" y="458730"/>
              <a:ext cx="5754756" cy="7477125"/>
              <a:chOff x="11654331" y="488547"/>
              <a:chExt cx="5768008" cy="7523093"/>
            </a:xfrm>
          </xdr:grpSpPr>
          <xdr:grpSp>
            <xdr:nvGrpSpPr>
              <xdr:cNvPr id="17164" name="グループ化 184"/>
              <xdr:cNvGrpSpPr>
                <a:grpSpLocks/>
              </xdr:cNvGrpSpPr>
            </xdr:nvGrpSpPr>
            <xdr:grpSpPr bwMode="auto">
              <a:xfrm>
                <a:off x="11654331" y="488547"/>
                <a:ext cx="5768008" cy="7523093"/>
                <a:chOff x="6655777" y="375138"/>
                <a:chExt cx="5779476" cy="7463204"/>
              </a:xfrm>
            </xdr:grpSpPr>
            <xdr:grpSp>
              <xdr:nvGrpSpPr>
                <xdr:cNvPr id="17169" name="グループ化 177"/>
                <xdr:cNvGrpSpPr>
                  <a:grpSpLocks/>
                </xdr:cNvGrpSpPr>
              </xdr:nvGrpSpPr>
              <xdr:grpSpPr bwMode="auto">
                <a:xfrm>
                  <a:off x="6655777" y="375138"/>
                  <a:ext cx="5779476" cy="7463204"/>
                  <a:chOff x="6905625" y="342900"/>
                  <a:chExt cx="5753099" cy="7477125"/>
                </a:xfrm>
              </xdr:grpSpPr>
              <xdr:pic>
                <xdr:nvPicPr>
                  <xdr:cNvPr id="17175" name="Picture 14" descr="救急地図原型"/>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342900"/>
                    <a:ext cx="5753099" cy="7477125"/>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フリーフォーム 36"/>
                  <xdr:cNvSpPr/>
                </xdr:nvSpPr>
                <xdr:spPr>
                  <a:xfrm>
                    <a:off x="7553611" y="529606"/>
                    <a:ext cx="1020800" cy="2222689"/>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8" name="フリーフォーム 37"/>
                  <xdr:cNvSpPr/>
                </xdr:nvSpPr>
                <xdr:spPr>
                  <a:xfrm>
                    <a:off x="8166091" y="1311992"/>
                    <a:ext cx="1864069" cy="2035983"/>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9" name="フリーフォーム 38"/>
                  <xdr:cNvSpPr/>
                </xdr:nvSpPr>
                <xdr:spPr>
                  <a:xfrm>
                    <a:off x="7704512" y="894127"/>
                    <a:ext cx="1686538" cy="200042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0" name="フリーフォーム 39"/>
                  <xdr:cNvSpPr/>
                </xdr:nvSpPr>
                <xdr:spPr>
                  <a:xfrm>
                    <a:off x="7961931" y="1623169"/>
                    <a:ext cx="2352277" cy="194707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1" name="フリーフォーム 40"/>
                  <xdr:cNvSpPr/>
                </xdr:nvSpPr>
                <xdr:spPr>
                  <a:xfrm>
                    <a:off x="8485645" y="929690"/>
                    <a:ext cx="3337571" cy="632132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2" name="フリーフォーム 41"/>
                  <xdr:cNvSpPr/>
                </xdr:nvSpPr>
                <xdr:spPr>
                  <a:xfrm>
                    <a:off x="7979684" y="2156614"/>
                    <a:ext cx="3026893" cy="5121075"/>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3" name="フリーフォーム 42"/>
                  <xdr:cNvSpPr/>
                </xdr:nvSpPr>
                <xdr:spPr>
                  <a:xfrm>
                    <a:off x="8228226" y="1872110"/>
                    <a:ext cx="3097905" cy="2498302"/>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31" name="円/楕円 30"/>
                <xdr:cNvSpPr>
                  <a:spLocks noChangeAspect="1"/>
                </xdr:cNvSpPr>
              </xdr:nvSpPr>
              <xdr:spPr>
                <a:xfrm>
                  <a:off x="8733488" y="1431168"/>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6928" y="1653023"/>
                  <a:ext cx="107007" cy="97616"/>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7181" y="2478324"/>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7756" y="2948657"/>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7504" y="2895411"/>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2034" y="5354852"/>
                <a:ext cx="115694" cy="10734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17166" name="グループ化 185"/>
              <xdr:cNvGrpSpPr>
                <a:grpSpLocks noChangeAspect="1"/>
              </xdr:cNvGrpSpPr>
            </xdr:nvGrpSpPr>
            <xdr:grpSpPr bwMode="auto">
              <a:xfrm>
                <a:off x="14055601" y="2587583"/>
                <a:ext cx="2896588" cy="3076473"/>
                <a:chOff x="9234488" y="2431806"/>
                <a:chExt cx="2902560" cy="3056059"/>
              </a:xfrm>
            </xdr:grpSpPr>
            <xdr:sp macro="" textlink="">
              <xdr:nvSpPr>
                <xdr:cNvPr id="28" name="フリーフォーム 27"/>
                <xdr:cNvSpPr/>
              </xdr:nvSpPr>
              <xdr:spPr>
                <a:xfrm>
                  <a:off x="9566053" y="2434921"/>
                  <a:ext cx="2175960" cy="3056803"/>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9" name="フリーフォーム 28"/>
                <xdr:cNvSpPr/>
              </xdr:nvSpPr>
              <xdr:spPr>
                <a:xfrm>
                  <a:off x="9236092" y="4336537"/>
                  <a:ext cx="2898308" cy="764201"/>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sp macro="" textlink="">
          <xdr:nvSpPr>
            <xdr:cNvPr id="17147"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Text Box 13"/>
            <xdr:cNvSpPr txBox="1">
              <a:spLocks noChangeArrowheads="1"/>
            </xdr:cNvSpPr>
          </xdr:nvSpPr>
          <xdr:spPr bwMode="auto">
            <a:xfrm>
              <a:off x="8698597" y="849923"/>
              <a:ext cx="692568" cy="20448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5560" y="1303352"/>
              <a:ext cx="914545" cy="22226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10811" y="1614528"/>
              <a:ext cx="683689" cy="23116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9221" y="2370242"/>
              <a:ext cx="1021094" cy="240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7152"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10"/>
            <xdr:cNvSpPr txBox="1">
              <a:spLocks noChangeArrowheads="1"/>
            </xdr:cNvSpPr>
          </xdr:nvSpPr>
          <xdr:spPr bwMode="auto">
            <a:xfrm>
              <a:off x="9249099" y="832142"/>
              <a:ext cx="1074368"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522" y="663217"/>
              <a:ext cx="941182"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7155"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Text Box 6"/>
            <xdr:cNvSpPr txBox="1">
              <a:spLocks noChangeArrowheads="1"/>
            </xdr:cNvSpPr>
          </xdr:nvSpPr>
          <xdr:spPr bwMode="auto">
            <a:xfrm>
              <a:off x="6523223" y="3099284"/>
              <a:ext cx="896787"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7157"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4"/>
            <xdr:cNvSpPr txBox="1">
              <a:spLocks noChangeArrowheads="1"/>
            </xdr:cNvSpPr>
          </xdr:nvSpPr>
          <xdr:spPr bwMode="auto">
            <a:xfrm>
              <a:off x="6887265" y="4290645"/>
              <a:ext cx="1553838" cy="44453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17159"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Text Box 3"/>
            <xdr:cNvSpPr txBox="1">
              <a:spLocks noChangeArrowheads="1"/>
            </xdr:cNvSpPr>
          </xdr:nvSpPr>
          <xdr:spPr bwMode="auto">
            <a:xfrm>
              <a:off x="7357856" y="5499788"/>
              <a:ext cx="1145401"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17161"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9"/>
            <xdr:cNvSpPr txBox="1">
              <a:spLocks noChangeArrowheads="1"/>
            </xdr:cNvSpPr>
          </xdr:nvSpPr>
          <xdr:spPr bwMode="auto">
            <a:xfrm>
              <a:off x="10802937" y="1730108"/>
              <a:ext cx="958940"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6714" y="4281755"/>
              <a:ext cx="807996"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31640" y="409835"/>
            <a:ext cx="1023406" cy="23258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zoomScale="85" zoomScaleNormal="100" zoomScaleSheetLayoutView="85" workbookViewId="0">
      <selection activeCell="D43" sqref="D43:D44"/>
    </sheetView>
  </sheetViews>
  <sheetFormatPr defaultRowHeight="13.5"/>
  <cols>
    <col min="1" max="2" width="9" style="81"/>
    <col min="3" max="3" width="4.375" style="81" customWidth="1"/>
    <col min="4" max="4" width="38.75" style="81" customWidth="1"/>
    <col min="5" max="16384" width="9" style="81"/>
  </cols>
  <sheetData>
    <row r="1" spans="1:6" ht="21">
      <c r="A1" s="82"/>
      <c r="B1" s="82"/>
      <c r="C1" s="82"/>
      <c r="D1" s="88"/>
      <c r="E1" s="82"/>
      <c r="F1" s="82"/>
    </row>
    <row r="2" spans="1:6" ht="21">
      <c r="A2" s="82"/>
      <c r="B2" s="82"/>
      <c r="C2" s="82"/>
      <c r="D2" s="88"/>
      <c r="E2" s="82"/>
      <c r="F2" s="82"/>
    </row>
    <row r="3" spans="1:6" ht="21">
      <c r="A3" s="82"/>
      <c r="B3" s="82"/>
      <c r="C3" s="82"/>
      <c r="D3" s="88"/>
      <c r="E3" s="82"/>
      <c r="F3" s="82"/>
    </row>
    <row r="4" spans="1:6" ht="21">
      <c r="A4" s="82"/>
      <c r="B4" s="82"/>
      <c r="C4" s="82"/>
      <c r="D4" s="88"/>
      <c r="E4" s="82"/>
      <c r="F4" s="82"/>
    </row>
    <row r="5" spans="1:6" ht="21">
      <c r="A5" s="82"/>
      <c r="B5" s="82"/>
      <c r="C5" s="82"/>
      <c r="D5" s="88"/>
      <c r="E5" s="82"/>
      <c r="F5" s="82"/>
    </row>
    <row r="6" spans="1:6" ht="21">
      <c r="A6" s="82"/>
      <c r="B6" s="82"/>
      <c r="C6" s="82"/>
      <c r="D6" s="88"/>
      <c r="E6" s="82"/>
      <c r="F6" s="82"/>
    </row>
    <row r="7" spans="1:6" ht="21.75" thickBot="1">
      <c r="A7" s="82"/>
      <c r="B7" s="82"/>
      <c r="C7" s="82"/>
      <c r="D7" s="88"/>
      <c r="E7" s="82"/>
      <c r="F7" s="82"/>
    </row>
    <row r="8" spans="1:6" ht="15" thickTop="1" thickBot="1">
      <c r="A8" s="82"/>
      <c r="B8" s="82"/>
      <c r="C8" s="82"/>
      <c r="D8" s="87"/>
      <c r="E8" s="82"/>
      <c r="F8" s="82"/>
    </row>
    <row r="9" spans="1:6" ht="77.25" customHeight="1" thickBot="1">
      <c r="A9" s="82"/>
      <c r="B9" s="82"/>
      <c r="C9" s="82"/>
      <c r="D9" s="86" t="s">
        <v>341</v>
      </c>
      <c r="E9" s="82"/>
      <c r="F9" s="82"/>
    </row>
    <row r="10" spans="1:6" ht="14.25" thickBot="1">
      <c r="A10" s="82"/>
      <c r="B10" s="82"/>
      <c r="C10" s="82"/>
      <c r="D10" s="85"/>
      <c r="E10" s="82"/>
      <c r="F10" s="82"/>
    </row>
    <row r="11" spans="1:6" ht="18" thickTop="1">
      <c r="A11" s="82"/>
      <c r="B11" s="82"/>
      <c r="C11" s="82"/>
      <c r="D11" s="84"/>
      <c r="E11" s="82"/>
      <c r="F11" s="82"/>
    </row>
    <row r="12" spans="1:6" ht="17.25">
      <c r="A12" s="82"/>
      <c r="B12" s="82"/>
      <c r="C12" s="82"/>
      <c r="D12" s="84"/>
      <c r="E12" s="82"/>
      <c r="F12" s="82"/>
    </row>
    <row r="13" spans="1:6" ht="17.25">
      <c r="A13" s="82"/>
      <c r="B13" s="82"/>
      <c r="C13" s="82"/>
      <c r="D13" s="84"/>
      <c r="E13" s="82"/>
      <c r="F13" s="82"/>
    </row>
    <row r="14" spans="1:6" ht="17.25">
      <c r="A14" s="82"/>
      <c r="B14" s="82"/>
      <c r="C14" s="82"/>
      <c r="D14" s="84"/>
      <c r="E14" s="82"/>
      <c r="F14" s="82"/>
    </row>
    <row r="15" spans="1:6" ht="17.25">
      <c r="A15" s="82"/>
      <c r="B15" s="82"/>
      <c r="C15" s="82"/>
      <c r="D15" s="84"/>
      <c r="E15" s="82"/>
      <c r="F15" s="82"/>
    </row>
    <row r="16" spans="1:6" ht="17.25">
      <c r="A16" s="82"/>
      <c r="B16" s="82"/>
      <c r="C16" s="82"/>
      <c r="D16" s="84"/>
      <c r="E16" s="82"/>
      <c r="F16" s="82"/>
    </row>
    <row r="17" spans="1:6" ht="17.25">
      <c r="A17" s="82"/>
      <c r="B17" s="82"/>
      <c r="C17" s="82"/>
      <c r="D17" s="84"/>
      <c r="E17" s="82"/>
      <c r="F17" s="82"/>
    </row>
    <row r="18" spans="1:6" ht="17.25">
      <c r="A18" s="82"/>
      <c r="B18" s="82"/>
      <c r="C18" s="82"/>
      <c r="D18" s="84"/>
      <c r="E18" s="82"/>
      <c r="F18" s="82"/>
    </row>
    <row r="19" spans="1:6" ht="17.25">
      <c r="A19" s="82"/>
      <c r="B19" s="82"/>
      <c r="C19" s="82"/>
      <c r="D19" s="84"/>
      <c r="E19" s="82"/>
      <c r="F19" s="82"/>
    </row>
    <row r="20" spans="1:6" ht="17.25">
      <c r="A20" s="82"/>
      <c r="B20" s="82"/>
      <c r="C20" s="82"/>
      <c r="D20" s="84"/>
      <c r="E20" s="82"/>
      <c r="F20" s="82"/>
    </row>
    <row r="21" spans="1:6" ht="17.25">
      <c r="A21" s="82"/>
      <c r="B21" s="82"/>
      <c r="C21" s="82"/>
      <c r="D21" s="84"/>
      <c r="E21" s="82"/>
      <c r="F21" s="82"/>
    </row>
    <row r="22" spans="1:6" ht="17.25">
      <c r="A22" s="82"/>
      <c r="B22" s="82"/>
      <c r="C22" s="82"/>
      <c r="D22" s="84"/>
      <c r="E22" s="82"/>
      <c r="F22" s="82"/>
    </row>
    <row r="23" spans="1:6" ht="17.25">
      <c r="A23" s="82"/>
      <c r="B23" s="82"/>
      <c r="C23" s="82"/>
      <c r="D23" s="84"/>
      <c r="E23" s="82"/>
      <c r="F23" s="82"/>
    </row>
    <row r="24" spans="1:6" ht="17.25">
      <c r="A24" s="82"/>
      <c r="B24" s="82"/>
      <c r="C24" s="82"/>
      <c r="D24" s="84"/>
      <c r="E24" s="82"/>
      <c r="F24" s="82"/>
    </row>
    <row r="25" spans="1:6" ht="17.25">
      <c r="A25" s="82"/>
      <c r="B25" s="82"/>
      <c r="C25" s="82"/>
      <c r="D25" s="84"/>
      <c r="E25" s="82"/>
      <c r="F25" s="82"/>
    </row>
    <row r="26" spans="1:6" ht="17.25">
      <c r="A26" s="82"/>
      <c r="B26" s="82"/>
      <c r="C26" s="82"/>
      <c r="D26" s="84"/>
      <c r="E26" s="82"/>
      <c r="F26" s="82"/>
    </row>
    <row r="27" spans="1:6" ht="17.25">
      <c r="A27" s="82"/>
      <c r="B27" s="82"/>
      <c r="C27" s="82"/>
      <c r="D27" s="84"/>
      <c r="E27" s="82"/>
      <c r="F27" s="82"/>
    </row>
    <row r="28" spans="1:6" ht="17.25">
      <c r="A28" s="82"/>
      <c r="B28" s="82"/>
      <c r="C28" s="82"/>
      <c r="D28" s="84"/>
      <c r="E28" s="82"/>
      <c r="F28" s="82"/>
    </row>
    <row r="29" spans="1:6" ht="17.25">
      <c r="A29" s="82"/>
      <c r="B29" s="82"/>
      <c r="C29" s="82"/>
      <c r="D29" s="84"/>
      <c r="E29" s="82"/>
      <c r="F29" s="82"/>
    </row>
    <row r="30" spans="1:6" ht="17.25">
      <c r="A30" s="82"/>
      <c r="B30" s="82"/>
      <c r="C30" s="82"/>
      <c r="D30" s="84"/>
      <c r="E30" s="82"/>
      <c r="F30" s="82"/>
    </row>
    <row r="31" spans="1:6">
      <c r="A31" s="82"/>
      <c r="B31" s="82"/>
      <c r="C31" s="82"/>
      <c r="D31" s="83"/>
      <c r="E31" s="82"/>
      <c r="F31" s="82"/>
    </row>
    <row r="32" spans="1:6">
      <c r="A32" s="82"/>
      <c r="B32" s="82"/>
      <c r="C32" s="82"/>
      <c r="D32" s="82"/>
      <c r="E32" s="82"/>
      <c r="F32" s="82"/>
    </row>
    <row r="33" spans="1:6">
      <c r="A33" s="82"/>
      <c r="B33" s="82"/>
      <c r="C33" s="82"/>
      <c r="D33" s="82"/>
      <c r="E33" s="82"/>
      <c r="F33" s="82"/>
    </row>
    <row r="34" spans="1:6">
      <c r="A34" s="82"/>
      <c r="B34" s="82"/>
      <c r="C34" s="82"/>
      <c r="D34" s="82"/>
      <c r="E34" s="82"/>
      <c r="F34" s="82"/>
    </row>
    <row r="35" spans="1:6">
      <c r="A35" s="82"/>
      <c r="B35" s="82"/>
      <c r="C35" s="82"/>
      <c r="D35" s="82"/>
      <c r="E35" s="82"/>
      <c r="F35" s="82"/>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2"/>
  <sheetViews>
    <sheetView topLeftCell="A22" zoomScaleNormal="100" workbookViewId="0">
      <selection activeCell="N8" sqref="N8"/>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44" customWidth="1"/>
    <col min="9" max="9" width="12.875" customWidth="1"/>
  </cols>
  <sheetData>
    <row r="1" spans="1:18" s="3" customFormat="1" ht="26.25" customHeight="1">
      <c r="A1" s="846"/>
      <c r="B1" s="846"/>
      <c r="C1" s="97"/>
      <c r="F1" s="6"/>
      <c r="H1" s="266"/>
    </row>
    <row r="2" spans="1:18" s="6" customFormat="1" ht="24.95" customHeight="1" thickBot="1">
      <c r="A2" s="847" t="s">
        <v>449</v>
      </c>
      <c r="B2" s="847"/>
      <c r="C2" s="847"/>
      <c r="G2" s="856" t="s">
        <v>545</v>
      </c>
      <c r="H2" s="856"/>
      <c r="I2" s="856"/>
      <c r="K2" s="390"/>
      <c r="L2" s="390"/>
      <c r="M2" s="390"/>
      <c r="N2" s="247"/>
    </row>
    <row r="3" spans="1:18" s="6" customFormat="1" ht="20.100000000000001" customHeight="1">
      <c r="A3" s="848" t="s">
        <v>186</v>
      </c>
      <c r="B3" s="849"/>
      <c r="C3" s="850"/>
      <c r="D3" s="800" t="s">
        <v>450</v>
      </c>
      <c r="E3" s="786" t="s">
        <v>187</v>
      </c>
      <c r="F3" s="787"/>
      <c r="G3" s="786" t="s">
        <v>188</v>
      </c>
      <c r="H3" s="787"/>
      <c r="I3" s="15" t="s">
        <v>189</v>
      </c>
      <c r="J3" s="587"/>
      <c r="K3" s="587"/>
      <c r="L3" s="587"/>
      <c r="M3" s="587"/>
      <c r="N3" s="587"/>
      <c r="O3" s="587"/>
      <c r="P3" s="587"/>
      <c r="Q3" s="587"/>
      <c r="R3" s="587"/>
    </row>
    <row r="4" spans="1:18" s="6" customFormat="1" ht="12" customHeight="1">
      <c r="A4" s="851"/>
      <c r="B4" s="852"/>
      <c r="C4" s="853"/>
      <c r="D4" s="801"/>
      <c r="E4" s="788"/>
      <c r="F4" s="789"/>
      <c r="G4" s="788"/>
      <c r="H4" s="789"/>
      <c r="I4" s="14" t="s">
        <v>190</v>
      </c>
      <c r="J4" s="587"/>
      <c r="K4" s="587"/>
      <c r="L4" s="587"/>
      <c r="M4" s="587"/>
      <c r="N4" s="587"/>
      <c r="O4" s="587"/>
      <c r="P4" s="587"/>
      <c r="Q4" s="587"/>
      <c r="R4" s="587"/>
    </row>
    <row r="5" spans="1:18" ht="30" customHeight="1" thickBot="1">
      <c r="A5" s="837" t="s">
        <v>454</v>
      </c>
      <c r="B5" s="854" t="s">
        <v>194</v>
      </c>
      <c r="C5" s="855"/>
      <c r="D5" s="12">
        <v>6</v>
      </c>
      <c r="E5" s="790">
        <v>6</v>
      </c>
      <c r="F5" s="791"/>
      <c r="G5" s="286">
        <f>IF(COUNTA(E5)=0,"0  ",E5-D5)</f>
        <v>0</v>
      </c>
      <c r="H5" s="277"/>
      <c r="I5" s="20">
        <f t="shared" ref="I5:I10" si="0">IF(COUNTA(E5)=0,"",E5/D5*100)</f>
        <v>100</v>
      </c>
      <c r="J5" s="364"/>
      <c r="K5" s="588"/>
      <c r="L5" s="364"/>
      <c r="M5" s="364"/>
      <c r="N5" s="364"/>
      <c r="O5" s="364"/>
      <c r="P5" s="364"/>
      <c r="Q5" s="364"/>
      <c r="R5" s="364"/>
    </row>
    <row r="6" spans="1:18" ht="30" customHeight="1" thickTop="1">
      <c r="A6" s="838"/>
      <c r="B6" s="825" t="s">
        <v>193</v>
      </c>
      <c r="C6" s="291" t="s">
        <v>195</v>
      </c>
      <c r="D6" s="16">
        <v>9</v>
      </c>
      <c r="E6" s="857">
        <v>7</v>
      </c>
      <c r="F6" s="858"/>
      <c r="G6" s="318">
        <f>IF(COUNTA(E6)=0,"",D6-E6)</f>
        <v>2</v>
      </c>
      <c r="H6" s="278"/>
      <c r="I6" s="21">
        <f t="shared" si="0"/>
        <v>77.777777777777786</v>
      </c>
      <c r="J6" s="589"/>
      <c r="K6" s="843"/>
      <c r="L6" s="843"/>
      <c r="M6" s="843"/>
      <c r="N6" s="843"/>
      <c r="O6" s="843"/>
      <c r="P6" s="843"/>
      <c r="Q6" s="843"/>
      <c r="R6" s="364"/>
    </row>
    <row r="7" spans="1:18" ht="30" customHeight="1">
      <c r="A7" s="838"/>
      <c r="B7" s="826"/>
      <c r="C7" s="265" t="s">
        <v>196</v>
      </c>
      <c r="D7" s="10">
        <v>1</v>
      </c>
      <c r="E7" s="802">
        <v>2</v>
      </c>
      <c r="F7" s="803"/>
      <c r="G7" s="319">
        <f>IF(COUNTA(E7)=0,"",D7-E7)</f>
        <v>-1</v>
      </c>
      <c r="H7" s="320"/>
      <c r="I7" s="22">
        <f t="shared" si="0"/>
        <v>200</v>
      </c>
      <c r="J7" s="364"/>
      <c r="K7" s="590"/>
      <c r="L7" s="590"/>
      <c r="M7" s="590"/>
      <c r="N7" s="590"/>
      <c r="O7" s="590"/>
      <c r="P7" s="590"/>
      <c r="Q7" s="364"/>
      <c r="R7" s="364"/>
    </row>
    <row r="8" spans="1:18" ht="30" customHeight="1">
      <c r="A8" s="838"/>
      <c r="B8" s="826"/>
      <c r="C8" s="265" t="s">
        <v>197</v>
      </c>
      <c r="D8" s="10">
        <v>1</v>
      </c>
      <c r="E8" s="802">
        <v>1</v>
      </c>
      <c r="F8" s="803"/>
      <c r="G8" s="288">
        <f>IF(COUNTA(E8)=0,"",D8-E8)</f>
        <v>0</v>
      </c>
      <c r="H8" s="283"/>
      <c r="I8" s="22">
        <f t="shared" si="0"/>
        <v>100</v>
      </c>
      <c r="J8" s="364"/>
      <c r="K8" s="364"/>
      <c r="L8" s="364"/>
      <c r="M8" s="364"/>
      <c r="N8" s="364"/>
      <c r="O8" s="364"/>
      <c r="P8" s="364"/>
      <c r="Q8" s="364"/>
      <c r="R8" s="364"/>
    </row>
    <row r="9" spans="1:18" ht="30" customHeight="1">
      <c r="A9" s="838"/>
      <c r="B9" s="826"/>
      <c r="C9" s="265" t="s">
        <v>198</v>
      </c>
      <c r="D9" s="10">
        <v>7</v>
      </c>
      <c r="E9" s="802">
        <v>5</v>
      </c>
      <c r="F9" s="803"/>
      <c r="G9" s="288">
        <f>IF(COUNTA(E9)=0,"",D9-E9)</f>
        <v>2</v>
      </c>
      <c r="H9" s="283"/>
      <c r="I9" s="22">
        <f t="shared" si="0"/>
        <v>71.428571428571431</v>
      </c>
      <c r="J9" s="589"/>
      <c r="K9" s="844"/>
      <c r="L9" s="845"/>
      <c r="M9" s="845"/>
      <c r="N9" s="845"/>
      <c r="O9" s="845"/>
      <c r="P9" s="845"/>
      <c r="Q9" s="845"/>
      <c r="R9" s="845"/>
    </row>
    <row r="10" spans="1:18" ht="30" customHeight="1">
      <c r="A10" s="838"/>
      <c r="B10" s="826"/>
      <c r="C10" s="265" t="s">
        <v>199</v>
      </c>
      <c r="D10" s="10">
        <v>1</v>
      </c>
      <c r="E10" s="802">
        <v>1</v>
      </c>
      <c r="F10" s="803"/>
      <c r="G10" s="288">
        <f>IF(COUNTA(E10)=0,"",D10-E10)</f>
        <v>0</v>
      </c>
      <c r="H10" s="283"/>
      <c r="I10" s="22">
        <f t="shared" si="0"/>
        <v>100</v>
      </c>
      <c r="J10" s="364"/>
      <c r="K10" s="845"/>
      <c r="L10" s="845"/>
      <c r="M10" s="845"/>
      <c r="N10" s="845"/>
      <c r="O10" s="845"/>
      <c r="P10" s="845"/>
      <c r="Q10" s="845"/>
      <c r="R10" s="845"/>
    </row>
    <row r="11" spans="1:18" s="44" customFormat="1" ht="15" customHeight="1">
      <c r="A11" s="838"/>
      <c r="B11" s="826"/>
      <c r="C11" s="292" t="s">
        <v>200</v>
      </c>
      <c r="D11" s="794" t="s">
        <v>355</v>
      </c>
      <c r="E11" s="796" t="s">
        <v>451</v>
      </c>
      <c r="F11" s="797" t="s">
        <v>368</v>
      </c>
      <c r="G11" s="792" t="s">
        <v>352</v>
      </c>
      <c r="H11" s="279"/>
      <c r="I11" s="784" t="s">
        <v>356</v>
      </c>
      <c r="J11" s="364"/>
      <c r="K11" s="590"/>
      <c r="L11" s="590"/>
      <c r="M11" s="590"/>
      <c r="N11" s="590"/>
      <c r="O11" s="590"/>
      <c r="P11" s="590"/>
      <c r="Q11" s="364"/>
      <c r="R11" s="364"/>
    </row>
    <row r="12" spans="1:18" s="44" customFormat="1" ht="15" customHeight="1">
      <c r="A12" s="838"/>
      <c r="B12" s="826"/>
      <c r="C12" s="272" t="s">
        <v>357</v>
      </c>
      <c r="D12" s="795"/>
      <c r="E12" s="798"/>
      <c r="F12" s="799"/>
      <c r="G12" s="793"/>
      <c r="H12" s="280"/>
      <c r="I12" s="785"/>
      <c r="J12" s="364"/>
      <c r="K12" s="364"/>
      <c r="L12" s="364"/>
      <c r="M12" s="364"/>
      <c r="N12" s="364"/>
      <c r="O12" s="364"/>
      <c r="P12" s="364"/>
      <c r="Q12" s="364"/>
      <c r="R12" s="364"/>
    </row>
    <row r="13" spans="1:18" ht="30" customHeight="1" thickBot="1">
      <c r="A13" s="839"/>
      <c r="B13" s="827"/>
      <c r="C13" s="271" t="s">
        <v>201</v>
      </c>
      <c r="D13" s="273" t="s">
        <v>453</v>
      </c>
      <c r="E13" s="806">
        <v>5</v>
      </c>
      <c r="F13" s="807"/>
      <c r="G13" s="274" t="s">
        <v>452</v>
      </c>
      <c r="H13" s="281"/>
      <c r="I13" s="275" t="s">
        <v>354</v>
      </c>
      <c r="J13" s="364"/>
      <c r="K13" s="364"/>
      <c r="L13" s="364"/>
      <c r="M13" s="364"/>
      <c r="N13" s="364"/>
      <c r="O13" s="364"/>
      <c r="P13" s="364"/>
      <c r="Q13" s="364"/>
      <c r="R13" s="364"/>
    </row>
    <row r="14" spans="1:18" ht="30" customHeight="1" thickTop="1" thickBot="1">
      <c r="A14" s="822" t="s">
        <v>202</v>
      </c>
      <c r="B14" s="823"/>
      <c r="C14" s="824"/>
      <c r="D14" s="11">
        <f>SUM(D6:D13)</f>
        <v>19</v>
      </c>
      <c r="E14" s="808">
        <f>SUM(E6:F13)</f>
        <v>21</v>
      </c>
      <c r="F14" s="809"/>
      <c r="G14" s="287">
        <f>SUM(G6:G13)</f>
        <v>3</v>
      </c>
      <c r="H14" s="282"/>
      <c r="I14" s="302"/>
    </row>
    <row r="15" spans="1:18" ht="30" customHeight="1">
      <c r="A15" s="840" t="s">
        <v>455</v>
      </c>
      <c r="B15" s="828" t="s">
        <v>192</v>
      </c>
      <c r="C15" s="293" t="s">
        <v>369</v>
      </c>
      <c r="D15" s="17">
        <v>9</v>
      </c>
      <c r="E15" s="335">
        <v>8</v>
      </c>
      <c r="F15" s="336"/>
      <c r="G15" s="337">
        <f>IF(COUNTA(E15)=0,"",D15-E15)</f>
        <v>1</v>
      </c>
      <c r="H15" s="338"/>
      <c r="I15" s="330">
        <f>IF(COUNTA(E15:F15)=0,"",(E15+F15)/D15*100)</f>
        <v>88.888888888888886</v>
      </c>
    </row>
    <row r="16" spans="1:18" s="44" customFormat="1" ht="30" customHeight="1">
      <c r="A16" s="841"/>
      <c r="B16" s="829"/>
      <c r="C16" s="294" t="s">
        <v>370</v>
      </c>
      <c r="D16" s="276" t="s">
        <v>368</v>
      </c>
      <c r="E16" s="339">
        <v>3</v>
      </c>
      <c r="F16" s="340">
        <v>2</v>
      </c>
      <c r="G16" s="341" t="s">
        <v>456</v>
      </c>
      <c r="H16" s="346"/>
      <c r="I16" s="331" t="s">
        <v>368</v>
      </c>
    </row>
    <row r="17" spans="1:10" ht="30" customHeight="1">
      <c r="A17" s="841"/>
      <c r="B17" s="829"/>
      <c r="C17" s="294" t="s">
        <v>371</v>
      </c>
      <c r="D17" s="10">
        <v>136</v>
      </c>
      <c r="E17" s="342">
        <v>66</v>
      </c>
      <c r="F17" s="343">
        <v>6</v>
      </c>
      <c r="G17" s="344">
        <f>IF(COUNTA(E17)=0,"",D17-E17)</f>
        <v>70</v>
      </c>
      <c r="H17" s="345"/>
      <c r="I17" s="332">
        <f>IF(COUNTA(E17:F17)=0,"",(E17+F17)/D17*100)</f>
        <v>52.941176470588239</v>
      </c>
    </row>
    <row r="18" spans="1:10" s="44" customFormat="1" ht="30" customHeight="1">
      <c r="A18" s="841"/>
      <c r="B18" s="829"/>
      <c r="C18" s="294" t="s">
        <v>373</v>
      </c>
      <c r="D18" s="10">
        <v>15</v>
      </c>
      <c r="E18" s="342">
        <v>16</v>
      </c>
      <c r="F18" s="343"/>
      <c r="G18" s="344">
        <f>IF(COUNTA(E18)=0,"",D18-E18)</f>
        <v>-1</v>
      </c>
      <c r="H18" s="345"/>
      <c r="I18" s="332">
        <f>IF(COUNTA(E18:F18)=0,"",(E18+F18)/D18*100)</f>
        <v>106.66666666666667</v>
      </c>
    </row>
    <row r="19" spans="1:10" ht="15" customHeight="1">
      <c r="A19" s="841"/>
      <c r="B19" s="829"/>
      <c r="C19" s="295" t="s">
        <v>372</v>
      </c>
      <c r="D19" s="818" t="s">
        <v>355</v>
      </c>
      <c r="E19" s="816" t="s">
        <v>457</v>
      </c>
      <c r="F19" s="814"/>
      <c r="G19" s="810" t="s">
        <v>352</v>
      </c>
      <c r="H19" s="347"/>
      <c r="I19" s="812" t="s">
        <v>356</v>
      </c>
    </row>
    <row r="20" spans="1:10" s="44" customFormat="1" ht="15" customHeight="1">
      <c r="A20" s="841"/>
      <c r="B20" s="829"/>
      <c r="C20" s="296" t="s">
        <v>353</v>
      </c>
      <c r="D20" s="795"/>
      <c r="E20" s="817"/>
      <c r="F20" s="815"/>
      <c r="G20" s="811"/>
      <c r="H20" s="346"/>
      <c r="I20" s="813"/>
    </row>
    <row r="21" spans="1:10" ht="15" customHeight="1">
      <c r="A21" s="841"/>
      <c r="B21" s="829"/>
      <c r="C21" s="297" t="s">
        <v>406</v>
      </c>
      <c r="D21" s="794" t="s">
        <v>377</v>
      </c>
      <c r="E21" s="821" t="s">
        <v>457</v>
      </c>
      <c r="F21" s="819"/>
      <c r="G21" s="810" t="s">
        <v>352</v>
      </c>
      <c r="H21" s="348"/>
      <c r="I21" s="820" t="s">
        <v>356</v>
      </c>
    </row>
    <row r="22" spans="1:10" s="44" customFormat="1" ht="15" customHeight="1">
      <c r="A22" s="841"/>
      <c r="B22" s="829"/>
      <c r="C22" s="298" t="s">
        <v>407</v>
      </c>
      <c r="D22" s="795"/>
      <c r="E22" s="817"/>
      <c r="F22" s="815"/>
      <c r="G22" s="811"/>
      <c r="H22" s="346"/>
      <c r="I22" s="813"/>
    </row>
    <row r="23" spans="1:10" ht="30" customHeight="1" thickBot="1">
      <c r="A23" s="841"/>
      <c r="B23" s="829"/>
      <c r="C23" s="299" t="s">
        <v>374</v>
      </c>
      <c r="D23" s="12">
        <v>64</v>
      </c>
      <c r="E23" s="349">
        <v>48</v>
      </c>
      <c r="F23" s="350"/>
      <c r="G23" s="351">
        <f>IF(COUNTA(E23)=0,"",D23-E23)</f>
        <v>16</v>
      </c>
      <c r="H23" s="352"/>
      <c r="I23" s="333">
        <f>IF(COUNTA(E23:F23)=0,"",(E23+F23)/D23*100)</f>
        <v>75</v>
      </c>
    </row>
    <row r="24" spans="1:10" ht="30" customHeight="1" thickTop="1" thickBot="1">
      <c r="A24" s="841"/>
      <c r="B24" s="830"/>
      <c r="C24" s="300" t="s">
        <v>203</v>
      </c>
      <c r="D24" s="11">
        <f>SUM(D15:D23)</f>
        <v>224</v>
      </c>
      <c r="E24" s="257">
        <f>SUM(E15:E23)</f>
        <v>141</v>
      </c>
      <c r="F24" s="258">
        <f>SUM(F15:F23)</f>
        <v>8</v>
      </c>
      <c r="G24" s="353">
        <f>SUM(G15:G23)</f>
        <v>86</v>
      </c>
      <c r="H24" s="354"/>
      <c r="I24" s="355"/>
    </row>
    <row r="25" spans="1:10" ht="30" customHeight="1">
      <c r="A25" s="841"/>
      <c r="B25" s="831" t="s">
        <v>205</v>
      </c>
      <c r="C25" s="832"/>
      <c r="D25" s="310">
        <v>10</v>
      </c>
      <c r="E25" s="339">
        <v>8</v>
      </c>
      <c r="F25" s="340">
        <v>2</v>
      </c>
      <c r="G25" s="337">
        <f>IF(COUNTA(E25)=0,"",D25-E25)</f>
        <v>2</v>
      </c>
      <c r="H25" s="356"/>
      <c r="I25" s="334">
        <f>IF(COUNTA(E25)=0,"",E25/D25*100)</f>
        <v>80</v>
      </c>
    </row>
    <row r="26" spans="1:10" ht="30" customHeight="1">
      <c r="A26" s="841"/>
      <c r="B26" s="728" t="s">
        <v>208</v>
      </c>
      <c r="C26" s="729"/>
      <c r="D26" s="276" t="s">
        <v>368</v>
      </c>
      <c r="E26" s="342">
        <v>31</v>
      </c>
      <c r="F26" s="343">
        <v>2</v>
      </c>
      <c r="G26" s="341" t="s">
        <v>352</v>
      </c>
      <c r="H26" s="346"/>
      <c r="I26" s="331" t="s">
        <v>368</v>
      </c>
    </row>
    <row r="27" spans="1:10" ht="30" customHeight="1">
      <c r="A27" s="841"/>
      <c r="B27" s="833" t="s">
        <v>191</v>
      </c>
      <c r="C27" s="294" t="s">
        <v>206</v>
      </c>
      <c r="D27" s="310">
        <v>38</v>
      </c>
      <c r="E27" s="339">
        <v>7</v>
      </c>
      <c r="F27" s="340"/>
      <c r="G27" s="344">
        <f>IF(COUNTA(E27)=0,"",D27-E27)</f>
        <v>31</v>
      </c>
      <c r="H27" s="345"/>
      <c r="I27" s="332">
        <f>IF(COUNTA(E27)=0,"",E27/D27*100)</f>
        <v>18.421052631578945</v>
      </c>
    </row>
    <row r="28" spans="1:10" ht="30" customHeight="1" thickBot="1">
      <c r="A28" s="841"/>
      <c r="B28" s="834"/>
      <c r="C28" s="301" t="s">
        <v>207</v>
      </c>
      <c r="D28" s="12">
        <v>4</v>
      </c>
      <c r="E28" s="349">
        <v>3</v>
      </c>
      <c r="F28" s="350"/>
      <c r="G28" s="351">
        <f>IF(COUNTA(E28)=0,"",D28-E28)</f>
        <v>1</v>
      </c>
      <c r="H28" s="352"/>
      <c r="I28" s="333">
        <f>IF(COUNTA(E28)=0,"",E28/D28*100)</f>
        <v>75</v>
      </c>
      <c r="J28" s="41"/>
    </row>
    <row r="29" spans="1:10" ht="30" customHeight="1" thickTop="1" thickBot="1">
      <c r="A29" s="842"/>
      <c r="B29" s="835" t="s">
        <v>209</v>
      </c>
      <c r="C29" s="836"/>
      <c r="D29" s="23">
        <f>SUM(D25:D28)</f>
        <v>52</v>
      </c>
      <c r="E29" s="39">
        <f>SUM(E25:E28)</f>
        <v>49</v>
      </c>
      <c r="F29" s="24">
        <f>SUM(F25:F28)</f>
        <v>4</v>
      </c>
      <c r="G29" s="290">
        <f>SUM(G25:G28)</f>
        <v>34</v>
      </c>
      <c r="H29" s="285"/>
      <c r="I29" s="303"/>
    </row>
    <row r="30" spans="1:10" ht="30" customHeight="1" thickTop="1" thickBot="1">
      <c r="A30" s="822" t="s">
        <v>210</v>
      </c>
      <c r="B30" s="823"/>
      <c r="C30" s="824"/>
      <c r="D30" s="11">
        <f>D24+D29</f>
        <v>276</v>
      </c>
      <c r="E30" s="38">
        <f>E24+E29</f>
        <v>190</v>
      </c>
      <c r="F30" s="19">
        <f>F24+F29</f>
        <v>12</v>
      </c>
      <c r="G30" s="289">
        <f>G24+G29</f>
        <v>120</v>
      </c>
      <c r="H30" s="284"/>
      <c r="I30" s="302"/>
    </row>
    <row r="31" spans="1:10" ht="6" customHeight="1"/>
    <row r="32" spans="1:10" ht="50.1" customHeight="1">
      <c r="A32" s="804" t="s">
        <v>375</v>
      </c>
      <c r="B32" s="805"/>
      <c r="C32" s="805"/>
      <c r="D32" s="805"/>
      <c r="E32" s="805"/>
      <c r="F32" s="805"/>
      <c r="G32" s="805"/>
      <c r="H32" s="805"/>
      <c r="I32" s="805"/>
    </row>
  </sheetData>
  <sheetProtection selectLockedCells="1"/>
  <mergeCells count="43">
    <mergeCell ref="K6:Q6"/>
    <mergeCell ref="K9:R10"/>
    <mergeCell ref="A1:B1"/>
    <mergeCell ref="A2:C2"/>
    <mergeCell ref="A3:C4"/>
    <mergeCell ref="B5:C5"/>
    <mergeCell ref="G2:I2"/>
    <mergeCell ref="G3:H4"/>
    <mergeCell ref="E6:F6"/>
    <mergeCell ref="E7:F7"/>
    <mergeCell ref="B25:C25"/>
    <mergeCell ref="B26:C26"/>
    <mergeCell ref="B27:B28"/>
    <mergeCell ref="B29:C29"/>
    <mergeCell ref="A5:A13"/>
    <mergeCell ref="A15:A29"/>
    <mergeCell ref="A14:C14"/>
    <mergeCell ref="A32:I32"/>
    <mergeCell ref="E13:F13"/>
    <mergeCell ref="E14:F14"/>
    <mergeCell ref="G19:G20"/>
    <mergeCell ref="I19:I20"/>
    <mergeCell ref="F19:F20"/>
    <mergeCell ref="E19:E20"/>
    <mergeCell ref="D19:D20"/>
    <mergeCell ref="F21:F22"/>
    <mergeCell ref="G21:G22"/>
    <mergeCell ref="I21:I22"/>
    <mergeCell ref="D21:D22"/>
    <mergeCell ref="E21:E22"/>
    <mergeCell ref="A30:C30"/>
    <mergeCell ref="B6:B13"/>
    <mergeCell ref="B15:B24"/>
    <mergeCell ref="I11:I12"/>
    <mergeCell ref="E3:F4"/>
    <mergeCell ref="E5:F5"/>
    <mergeCell ref="G11:G12"/>
    <mergeCell ref="D11:D12"/>
    <mergeCell ref="E11:F12"/>
    <mergeCell ref="D3:D4"/>
    <mergeCell ref="E8:F8"/>
    <mergeCell ref="E9:F9"/>
    <mergeCell ref="E10:F10"/>
  </mergeCells>
  <phoneticPr fontId="1"/>
  <dataValidations count="23">
    <dataValidation imeMode="hiragana" allowBlank="1" showInputMessage="1" showErrorMessage="1" sqref="F1:I2 I3:I4 O1:IV4 J1:K4 D1:E3 A2:A3 A1:C1 G3 B5:B6 C15:C24 C27:C28 B25:B27 C6:C13 A14 B15 A30 B29 L3:N4 L1:N1"/>
    <dataValidation imeMode="off" allowBlank="1" showInputMessage="1" showErrorMessage="1" sqref="E27:E28 E25 G21:H21 E11 E23 D28 D7:F8 E5:H5 I15:I18 G23:I23 I5:I10 G6:H11 D10:F10 E15:E21 G15:H19 D29:I30 D24:I24 G25:I28 G13:I14 D14:F14"/>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支援車_x000a_②資機材搬送車_x000a_③署活動車_x000a_④警備活動車_x000a_⑤予防課パトロール車"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&amp;C&amp;"Century,標準"&amp;12 2-&amp;P</oddFooter>
  </headerFooter>
  <ignoredErrors>
    <ignoredError sqref="D1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5"/>
  <sheetViews>
    <sheetView view="pageBreakPreview" zoomScale="90" zoomScaleNormal="80" zoomScaleSheetLayoutView="90" workbookViewId="0">
      <pane xSplit="2" ySplit="4" topLeftCell="K5" activePane="bottomRight" state="frozen"/>
      <selection activeCell="I10" sqref="I10"/>
      <selection pane="topRight" activeCell="I10" sqref="I10"/>
      <selection pane="bottomLeft" activeCell="I10" sqref="I10"/>
      <selection pane="bottomRight" activeCell="L2" sqref="L2"/>
    </sheetView>
  </sheetViews>
  <sheetFormatPr defaultColWidth="9" defaultRowHeight="13.5"/>
  <cols>
    <col min="1" max="2" width="4.625" customWidth="1"/>
    <col min="3" max="3" width="5.25" style="25" customWidth="1"/>
    <col min="4" max="4" width="4.25" style="25" customWidth="1"/>
    <col min="5" max="5" width="2.75" style="25" customWidth="1"/>
    <col min="6" max="6" width="5" style="34" customWidth="1"/>
    <col min="7" max="7" width="0.625" style="34" customWidth="1"/>
    <col min="8" max="8" width="24.625" customWidth="1"/>
    <col min="9" max="9" width="4.875" style="34" customWidth="1"/>
    <col min="10" max="10" width="3.375" style="34" customWidth="1"/>
    <col min="11" max="11" width="3.375" style="37" customWidth="1"/>
    <col min="12" max="12" width="16.75" customWidth="1"/>
    <col min="13" max="13" width="5.75" hidden="1" customWidth="1"/>
    <col min="15" max="18" width="10.625" customWidth="1"/>
    <col min="19" max="19" width="9.875" customWidth="1"/>
    <col min="20" max="21" width="12.125" customWidth="1"/>
    <col min="22" max="22" width="17.875" customWidth="1"/>
  </cols>
  <sheetData>
    <row r="1" spans="1:22" s="8" customFormat="1" ht="26.25" customHeight="1">
      <c r="A1" s="846"/>
      <c r="B1" s="846"/>
      <c r="C1" s="2"/>
      <c r="D1" s="2"/>
      <c r="E1" s="2"/>
      <c r="F1" s="35"/>
      <c r="G1" s="35"/>
      <c r="H1" s="902"/>
      <c r="I1" s="35"/>
      <c r="J1" s="35"/>
      <c r="K1" s="36"/>
    </row>
    <row r="2" spans="1:22" s="8" customFormat="1" ht="26.25" customHeight="1" thickBot="1">
      <c r="A2" s="897" t="s">
        <v>473</v>
      </c>
      <c r="B2" s="897"/>
      <c r="C2" s="897"/>
      <c r="D2" s="897"/>
      <c r="E2" s="897"/>
      <c r="F2" s="897"/>
      <c r="G2" s="35"/>
      <c r="H2" s="903"/>
      <c r="I2" s="35"/>
      <c r="J2" s="35"/>
      <c r="K2" s="36"/>
      <c r="U2" s="890" t="s">
        <v>550</v>
      </c>
      <c r="V2" s="890"/>
    </row>
    <row r="3" spans="1:22" ht="16.350000000000001" customHeight="1">
      <c r="A3" s="871" t="s">
        <v>404</v>
      </c>
      <c r="B3" s="872"/>
      <c r="C3" s="884" t="s">
        <v>401</v>
      </c>
      <c r="D3" s="885"/>
      <c r="E3" s="885"/>
      <c r="F3" s="885"/>
      <c r="G3" s="872"/>
      <c r="H3" s="888" t="s">
        <v>245</v>
      </c>
      <c r="I3" s="884" t="s">
        <v>402</v>
      </c>
      <c r="J3" s="885"/>
      <c r="K3" s="872"/>
      <c r="L3" s="898" t="s">
        <v>403</v>
      </c>
      <c r="M3" s="170" t="s">
        <v>395</v>
      </c>
      <c r="N3" s="170" t="s">
        <v>396</v>
      </c>
      <c r="O3" s="170" t="s">
        <v>397</v>
      </c>
      <c r="P3" s="170" t="s">
        <v>398</v>
      </c>
      <c r="Q3" s="170" t="s">
        <v>385</v>
      </c>
      <c r="R3" s="170" t="s">
        <v>399</v>
      </c>
      <c r="S3" s="170" t="s">
        <v>386</v>
      </c>
      <c r="T3" s="170" t="s">
        <v>400</v>
      </c>
      <c r="U3" s="170" t="s">
        <v>387</v>
      </c>
      <c r="V3" s="900" t="s">
        <v>246</v>
      </c>
    </row>
    <row r="4" spans="1:22" s="44" customFormat="1" ht="16.350000000000001" customHeight="1" thickBot="1">
      <c r="A4" s="873"/>
      <c r="B4" s="874"/>
      <c r="C4" s="886"/>
      <c r="D4" s="887"/>
      <c r="E4" s="887"/>
      <c r="F4" s="887"/>
      <c r="G4" s="874"/>
      <c r="H4" s="889"/>
      <c r="I4" s="886"/>
      <c r="J4" s="887"/>
      <c r="K4" s="874"/>
      <c r="L4" s="899"/>
      <c r="M4" s="171" t="s">
        <v>388</v>
      </c>
      <c r="N4" s="171" t="s">
        <v>380</v>
      </c>
      <c r="O4" s="171" t="s">
        <v>381</v>
      </c>
      <c r="P4" s="171" t="s">
        <v>382</v>
      </c>
      <c r="Q4" s="171" t="s">
        <v>382</v>
      </c>
      <c r="R4" s="171" t="s">
        <v>382</v>
      </c>
      <c r="S4" s="171" t="s">
        <v>383</v>
      </c>
      <c r="T4" s="171" t="s">
        <v>384</v>
      </c>
      <c r="U4" s="171" t="s">
        <v>384</v>
      </c>
      <c r="V4" s="901"/>
    </row>
    <row r="5" spans="1:22" ht="20.45" customHeight="1">
      <c r="A5" s="891" t="s">
        <v>248</v>
      </c>
      <c r="B5" s="892"/>
      <c r="C5" s="218" t="s">
        <v>244</v>
      </c>
      <c r="D5" s="219">
        <v>502</v>
      </c>
      <c r="E5" s="219" t="s">
        <v>506</v>
      </c>
      <c r="F5" s="220">
        <v>2576</v>
      </c>
      <c r="G5" s="228"/>
      <c r="H5" s="201" t="s">
        <v>427</v>
      </c>
      <c r="I5" s="134" t="str">
        <f>IF(J5=0,"","平成")</f>
        <v>平成</v>
      </c>
      <c r="J5" s="165">
        <v>27</v>
      </c>
      <c r="K5" s="135" t="str">
        <f>IF(J5=0,"","年")</f>
        <v>年</v>
      </c>
      <c r="L5" s="248" t="s">
        <v>389</v>
      </c>
      <c r="M5" s="137">
        <v>91</v>
      </c>
      <c r="N5" s="138"/>
      <c r="O5" s="137">
        <v>1240</v>
      </c>
      <c r="P5" s="137">
        <v>3850</v>
      </c>
      <c r="Q5" s="137">
        <v>1690</v>
      </c>
      <c r="R5" s="137">
        <v>1510</v>
      </c>
      <c r="S5" s="137">
        <v>5</v>
      </c>
      <c r="T5" s="137">
        <v>980</v>
      </c>
      <c r="U5" s="137">
        <v>1255</v>
      </c>
      <c r="V5" s="128">
        <v>42278</v>
      </c>
    </row>
    <row r="6" spans="1:22" ht="20.45" customHeight="1">
      <c r="A6" s="893"/>
      <c r="B6" s="894"/>
      <c r="C6" s="159" t="str">
        <f t="shared" ref="C6:C41" si="0">IF(D6=0,"","和泉")</f>
        <v>和泉</v>
      </c>
      <c r="D6" s="221">
        <v>880</v>
      </c>
      <c r="E6" s="221" t="s">
        <v>251</v>
      </c>
      <c r="F6" s="222">
        <v>1001</v>
      </c>
      <c r="G6" s="229"/>
      <c r="H6" s="199" t="s">
        <v>238</v>
      </c>
      <c r="I6" s="143" t="str">
        <f t="shared" ref="I6:I41" si="1">IF(J6=0,"","平成")</f>
        <v>平成</v>
      </c>
      <c r="J6" s="166">
        <v>22</v>
      </c>
      <c r="K6" s="144" t="str">
        <f t="shared" ref="K6:K41" si="2">IF(J6=0,"","年")</f>
        <v>年</v>
      </c>
      <c r="L6" s="249" t="s">
        <v>390</v>
      </c>
      <c r="M6" s="146">
        <v>53</v>
      </c>
      <c r="N6" s="147"/>
      <c r="O6" s="146">
        <v>650</v>
      </c>
      <c r="P6" s="146">
        <v>3390</v>
      </c>
      <c r="Q6" s="146">
        <v>1470</v>
      </c>
      <c r="R6" s="146">
        <v>1960</v>
      </c>
      <c r="S6" s="146">
        <v>4</v>
      </c>
      <c r="T6" s="146">
        <v>910</v>
      </c>
      <c r="U6" s="146">
        <v>1380</v>
      </c>
      <c r="V6" s="126">
        <v>40452</v>
      </c>
    </row>
    <row r="7" spans="1:22" ht="20.45" customHeight="1">
      <c r="A7" s="893"/>
      <c r="B7" s="894"/>
      <c r="C7" s="159" t="str">
        <f t="shared" si="0"/>
        <v>和泉</v>
      </c>
      <c r="D7" s="221">
        <v>800</v>
      </c>
      <c r="E7" s="221" t="s">
        <v>252</v>
      </c>
      <c r="F7" s="222">
        <v>292</v>
      </c>
      <c r="G7" s="229"/>
      <c r="H7" s="199" t="s">
        <v>241</v>
      </c>
      <c r="I7" s="143" t="str">
        <f t="shared" si="1"/>
        <v>平成</v>
      </c>
      <c r="J7" s="166">
        <v>17</v>
      </c>
      <c r="K7" s="144" t="str">
        <f t="shared" si="2"/>
        <v>年</v>
      </c>
      <c r="L7" s="249" t="s">
        <v>391</v>
      </c>
      <c r="M7" s="146">
        <v>120</v>
      </c>
      <c r="N7" s="147"/>
      <c r="O7" s="146">
        <v>1990</v>
      </c>
      <c r="P7" s="146">
        <v>4690</v>
      </c>
      <c r="Q7" s="146">
        <v>1690</v>
      </c>
      <c r="R7" s="146">
        <v>2200</v>
      </c>
      <c r="S7" s="146">
        <v>9</v>
      </c>
      <c r="T7" s="146">
        <v>1780</v>
      </c>
      <c r="U7" s="146">
        <v>2775</v>
      </c>
      <c r="V7" s="126">
        <v>38534</v>
      </c>
    </row>
    <row r="8" spans="1:22" ht="20.45" customHeight="1">
      <c r="A8" s="893"/>
      <c r="B8" s="894"/>
      <c r="C8" s="159" t="str">
        <f t="shared" si="0"/>
        <v>和泉</v>
      </c>
      <c r="D8" s="221">
        <v>480</v>
      </c>
      <c r="E8" s="221" t="s">
        <v>379</v>
      </c>
      <c r="F8" s="222">
        <v>4894</v>
      </c>
      <c r="G8" s="229"/>
      <c r="H8" s="199" t="s">
        <v>240</v>
      </c>
      <c r="I8" s="143" t="str">
        <f t="shared" si="1"/>
        <v>平成</v>
      </c>
      <c r="J8" s="166">
        <v>29</v>
      </c>
      <c r="K8" s="144" t="str">
        <f t="shared" si="2"/>
        <v>年</v>
      </c>
      <c r="L8" s="249" t="s">
        <v>390</v>
      </c>
      <c r="M8" s="146">
        <v>53</v>
      </c>
      <c r="N8" s="147"/>
      <c r="O8" s="146">
        <v>650</v>
      </c>
      <c r="P8" s="146">
        <v>3390</v>
      </c>
      <c r="Q8" s="146">
        <v>1470</v>
      </c>
      <c r="R8" s="146">
        <v>1960</v>
      </c>
      <c r="S8" s="146">
        <v>4</v>
      </c>
      <c r="T8" s="146">
        <v>900</v>
      </c>
      <c r="U8" s="146">
        <v>1270</v>
      </c>
      <c r="V8" s="126">
        <v>42887</v>
      </c>
    </row>
    <row r="9" spans="1:22" s="44" customFormat="1" ht="20.45" customHeight="1">
      <c r="A9" s="893"/>
      <c r="B9" s="894"/>
      <c r="C9" s="223" t="str">
        <f>IF(D9=0,"","和泉")</f>
        <v>和泉</v>
      </c>
      <c r="D9" s="224">
        <v>536</v>
      </c>
      <c r="E9" s="224" t="s">
        <v>426</v>
      </c>
      <c r="F9" s="225">
        <v>70</v>
      </c>
      <c r="G9" s="230"/>
      <c r="H9" s="199" t="s">
        <v>438</v>
      </c>
      <c r="I9" s="193" t="str">
        <f t="shared" si="1"/>
        <v>平成</v>
      </c>
      <c r="J9" s="194">
        <v>30</v>
      </c>
      <c r="K9" s="195" t="str">
        <f t="shared" si="2"/>
        <v>年</v>
      </c>
      <c r="L9" s="250" t="s">
        <v>435</v>
      </c>
      <c r="M9" s="245">
        <v>99</v>
      </c>
      <c r="N9" s="197"/>
      <c r="O9" s="196">
        <v>1790</v>
      </c>
      <c r="P9" s="196">
        <v>4690</v>
      </c>
      <c r="Q9" s="196">
        <v>1690</v>
      </c>
      <c r="R9" s="196">
        <v>1820</v>
      </c>
      <c r="S9" s="196">
        <v>7</v>
      </c>
      <c r="T9" s="196">
        <v>1610</v>
      </c>
      <c r="U9" s="196">
        <v>1995</v>
      </c>
      <c r="V9" s="198">
        <v>43221</v>
      </c>
    </row>
    <row r="10" spans="1:22" s="311" customFormat="1" ht="20.45" customHeight="1">
      <c r="A10" s="893"/>
      <c r="B10" s="894"/>
      <c r="C10" s="223" t="str">
        <f>IF(D10=0,"","和泉")</f>
        <v>和泉</v>
      </c>
      <c r="D10" s="224">
        <v>880</v>
      </c>
      <c r="E10" s="224" t="s">
        <v>251</v>
      </c>
      <c r="F10" s="225">
        <v>2232</v>
      </c>
      <c r="G10" s="230"/>
      <c r="H10" s="540" t="s">
        <v>428</v>
      </c>
      <c r="I10" s="193" t="str">
        <f t="shared" ref="I10" si="3">IF(J10=0,"","平成")</f>
        <v>平成</v>
      </c>
      <c r="J10" s="194">
        <v>30</v>
      </c>
      <c r="K10" s="195" t="str">
        <f t="shared" ref="K10" si="4">IF(J10=0,"","年")</f>
        <v>年</v>
      </c>
      <c r="L10" s="250" t="s">
        <v>390</v>
      </c>
      <c r="M10" s="245">
        <v>53</v>
      </c>
      <c r="N10" s="197"/>
      <c r="O10" s="196">
        <v>650</v>
      </c>
      <c r="P10" s="196">
        <v>3390</v>
      </c>
      <c r="Q10" s="196">
        <v>1470</v>
      </c>
      <c r="R10" s="196">
        <v>1940</v>
      </c>
      <c r="S10" s="196">
        <v>4</v>
      </c>
      <c r="T10" s="196">
        <v>940</v>
      </c>
      <c r="U10" s="196">
        <v>1400</v>
      </c>
      <c r="V10" s="198">
        <v>43435</v>
      </c>
    </row>
    <row r="11" spans="1:22" ht="20.45" customHeight="1" thickBot="1">
      <c r="A11" s="895"/>
      <c r="B11" s="896"/>
      <c r="C11" s="542" t="s">
        <v>552</v>
      </c>
      <c r="D11" s="226"/>
      <c r="E11" s="226"/>
      <c r="F11" s="227">
        <v>3004</v>
      </c>
      <c r="G11" s="231"/>
      <c r="H11" s="200" t="s">
        <v>555</v>
      </c>
      <c r="I11" s="152" t="s">
        <v>554</v>
      </c>
      <c r="J11" s="167">
        <v>23</v>
      </c>
      <c r="K11" s="153" t="str">
        <f t="shared" si="2"/>
        <v>年</v>
      </c>
      <c r="L11" s="251" t="s">
        <v>553</v>
      </c>
      <c r="M11" s="246">
        <v>53</v>
      </c>
      <c r="N11" s="155"/>
      <c r="O11" s="154">
        <v>49</v>
      </c>
      <c r="P11" s="154">
        <v>1685</v>
      </c>
      <c r="Q11" s="154">
        <v>650</v>
      </c>
      <c r="R11" s="154">
        <v>1035</v>
      </c>
      <c r="S11" s="154">
        <v>1</v>
      </c>
      <c r="T11" s="154"/>
      <c r="U11" s="154"/>
      <c r="V11" s="127">
        <v>40878</v>
      </c>
    </row>
    <row r="12" spans="1:22" ht="20.45" customHeight="1">
      <c r="A12" s="862" t="s">
        <v>247</v>
      </c>
      <c r="B12" s="875" t="s">
        <v>249</v>
      </c>
      <c r="C12" s="242" t="str">
        <f t="shared" ref="C12" si="5">IF(D12=0,"","和泉")</f>
        <v>和泉</v>
      </c>
      <c r="D12" s="219">
        <v>800</v>
      </c>
      <c r="E12" s="219" t="s">
        <v>252</v>
      </c>
      <c r="F12" s="220">
        <v>3489</v>
      </c>
      <c r="G12" s="228"/>
      <c r="H12" s="201" t="s">
        <v>250</v>
      </c>
      <c r="I12" s="134" t="str">
        <f t="shared" ref="I12" si="6">IF(J12=0,"","平成")</f>
        <v>平成</v>
      </c>
      <c r="J12" s="165">
        <v>20</v>
      </c>
      <c r="K12" s="135" t="str">
        <f t="shared" ref="K12" si="7">IF(J12=0,"","年")</f>
        <v>年</v>
      </c>
      <c r="L12" s="248" t="s">
        <v>275</v>
      </c>
      <c r="M12" s="137">
        <v>150</v>
      </c>
      <c r="N12" s="138">
        <v>2.2000000000000002</v>
      </c>
      <c r="O12" s="137">
        <v>4000</v>
      </c>
      <c r="P12" s="137">
        <v>5210</v>
      </c>
      <c r="Q12" s="137">
        <v>1900</v>
      </c>
      <c r="R12" s="137">
        <v>2550</v>
      </c>
      <c r="S12" s="137">
        <v>5</v>
      </c>
      <c r="T12" s="137">
        <v>4810</v>
      </c>
      <c r="U12" s="137">
        <v>5985</v>
      </c>
      <c r="V12" s="128">
        <v>39753</v>
      </c>
    </row>
    <row r="13" spans="1:22" ht="20.45" customHeight="1">
      <c r="A13" s="863"/>
      <c r="B13" s="876"/>
      <c r="C13" s="172" t="str">
        <f>IF(D13=0,"","和泉")</f>
        <v>和泉</v>
      </c>
      <c r="D13" s="139">
        <v>830</v>
      </c>
      <c r="E13" s="139" t="s">
        <v>270</v>
      </c>
      <c r="F13" s="140">
        <v>1608</v>
      </c>
      <c r="G13" s="141"/>
      <c r="H13" s="142" t="s">
        <v>230</v>
      </c>
      <c r="I13" s="143" t="s">
        <v>344</v>
      </c>
      <c r="J13" s="166">
        <v>28</v>
      </c>
      <c r="K13" s="144" t="str">
        <f>IF(J13=0,"","年")</f>
        <v>年</v>
      </c>
      <c r="L13" s="249" t="s">
        <v>345</v>
      </c>
      <c r="M13" s="146">
        <v>220</v>
      </c>
      <c r="N13" s="147">
        <v>2.2000000000000002</v>
      </c>
      <c r="O13" s="146">
        <v>6400</v>
      </c>
      <c r="P13" s="146">
        <v>7500</v>
      </c>
      <c r="Q13" s="146">
        <v>2330</v>
      </c>
      <c r="R13" s="146">
        <v>3020</v>
      </c>
      <c r="S13" s="146">
        <v>6</v>
      </c>
      <c r="T13" s="156">
        <v>11670</v>
      </c>
      <c r="U13" s="146">
        <v>12900</v>
      </c>
      <c r="V13" s="126">
        <v>42583</v>
      </c>
    </row>
    <row r="14" spans="1:22" ht="20.45" customHeight="1">
      <c r="A14" s="863"/>
      <c r="B14" s="876"/>
      <c r="C14" s="172" t="str">
        <f t="shared" si="0"/>
        <v>和泉</v>
      </c>
      <c r="D14" s="139">
        <v>833</v>
      </c>
      <c r="E14" s="139" t="s">
        <v>254</v>
      </c>
      <c r="F14" s="140">
        <v>119</v>
      </c>
      <c r="G14" s="141"/>
      <c r="H14" s="142" t="s">
        <v>199</v>
      </c>
      <c r="I14" s="143" t="str">
        <f t="shared" si="1"/>
        <v>平成</v>
      </c>
      <c r="J14" s="166">
        <v>24</v>
      </c>
      <c r="K14" s="144" t="str">
        <f t="shared" si="2"/>
        <v>年</v>
      </c>
      <c r="L14" s="145" t="s">
        <v>437</v>
      </c>
      <c r="M14" s="146">
        <v>220</v>
      </c>
      <c r="N14" s="147"/>
      <c r="O14" s="146">
        <v>6400</v>
      </c>
      <c r="P14" s="146">
        <v>7800</v>
      </c>
      <c r="Q14" s="146">
        <v>2300</v>
      </c>
      <c r="R14" s="146">
        <v>3170</v>
      </c>
      <c r="S14" s="146">
        <v>6</v>
      </c>
      <c r="T14" s="146">
        <v>11640</v>
      </c>
      <c r="U14" s="146">
        <v>11970</v>
      </c>
      <c r="V14" s="126">
        <v>41214</v>
      </c>
    </row>
    <row r="15" spans="1:22" ht="20.45" customHeight="1">
      <c r="A15" s="863"/>
      <c r="B15" s="876"/>
      <c r="C15" s="172" t="str">
        <f t="shared" si="0"/>
        <v>和泉</v>
      </c>
      <c r="D15" s="139">
        <v>800</v>
      </c>
      <c r="E15" s="139" t="s">
        <v>254</v>
      </c>
      <c r="F15" s="140">
        <v>1089</v>
      </c>
      <c r="G15" s="141"/>
      <c r="H15" s="142" t="s">
        <v>229</v>
      </c>
      <c r="I15" s="143" t="str">
        <f t="shared" si="1"/>
        <v>平成</v>
      </c>
      <c r="J15" s="166">
        <v>24</v>
      </c>
      <c r="K15" s="144" t="str">
        <f t="shared" si="2"/>
        <v>年</v>
      </c>
      <c r="L15" s="249" t="s">
        <v>272</v>
      </c>
      <c r="M15" s="146">
        <v>380</v>
      </c>
      <c r="N15" s="147"/>
      <c r="O15" s="146">
        <v>8860</v>
      </c>
      <c r="P15" s="146">
        <v>10620</v>
      </c>
      <c r="Q15" s="146">
        <v>2490</v>
      </c>
      <c r="R15" s="146">
        <v>3500</v>
      </c>
      <c r="S15" s="146">
        <v>6</v>
      </c>
      <c r="T15" s="146">
        <v>19700</v>
      </c>
      <c r="U15" s="146">
        <v>20300</v>
      </c>
      <c r="V15" s="126">
        <v>40909</v>
      </c>
    </row>
    <row r="16" spans="1:22" ht="20.45" customHeight="1">
      <c r="A16" s="863"/>
      <c r="B16" s="876"/>
      <c r="C16" s="236" t="str">
        <f t="shared" si="0"/>
        <v>和泉</v>
      </c>
      <c r="D16" s="221">
        <v>830</v>
      </c>
      <c r="E16" s="221" t="s">
        <v>270</v>
      </c>
      <c r="F16" s="222">
        <v>1611</v>
      </c>
      <c r="G16" s="229"/>
      <c r="H16" s="199" t="s">
        <v>235</v>
      </c>
      <c r="I16" s="143" t="str">
        <f>IF(J16=0,"","平成")</f>
        <v>平成</v>
      </c>
      <c r="J16" s="166">
        <v>28</v>
      </c>
      <c r="K16" s="144" t="str">
        <f t="shared" ref="K16:K21" si="8">IF(J16=0,"","年")</f>
        <v>年</v>
      </c>
      <c r="L16" s="249" t="s">
        <v>273</v>
      </c>
      <c r="M16" s="146">
        <v>151</v>
      </c>
      <c r="N16" s="147"/>
      <c r="O16" s="146">
        <v>2690</v>
      </c>
      <c r="P16" s="146">
        <v>5650</v>
      </c>
      <c r="Q16" s="146">
        <v>1890</v>
      </c>
      <c r="R16" s="146">
        <v>2490</v>
      </c>
      <c r="S16" s="146">
        <v>7</v>
      </c>
      <c r="T16" s="146">
        <v>2840</v>
      </c>
      <c r="U16" s="146">
        <v>3225</v>
      </c>
      <c r="V16" s="126">
        <v>42675</v>
      </c>
    </row>
    <row r="17" spans="1:23" s="311" customFormat="1" ht="20.45" customHeight="1">
      <c r="A17" s="863"/>
      <c r="B17" s="876"/>
      <c r="C17" s="236" t="str">
        <f t="shared" si="0"/>
        <v>和泉</v>
      </c>
      <c r="D17" s="221">
        <v>830</v>
      </c>
      <c r="E17" s="221" t="s">
        <v>270</v>
      </c>
      <c r="F17" s="222">
        <v>2108</v>
      </c>
      <c r="G17" s="229"/>
      <c r="H17" s="199" t="s">
        <v>235</v>
      </c>
      <c r="I17" s="143" t="s">
        <v>517</v>
      </c>
      <c r="J17" s="166">
        <v>3</v>
      </c>
      <c r="K17" s="144" t="str">
        <f t="shared" si="8"/>
        <v>年</v>
      </c>
      <c r="L17" s="249" t="s">
        <v>518</v>
      </c>
      <c r="M17" s="146">
        <v>151</v>
      </c>
      <c r="N17" s="147"/>
      <c r="O17" s="146">
        <v>2690</v>
      </c>
      <c r="P17" s="146">
        <v>5660</v>
      </c>
      <c r="Q17" s="146">
        <v>1890</v>
      </c>
      <c r="R17" s="146">
        <v>2490</v>
      </c>
      <c r="S17" s="146">
        <v>7</v>
      </c>
      <c r="T17" s="146">
        <v>2890</v>
      </c>
      <c r="U17" s="146">
        <v>3275</v>
      </c>
      <c r="V17" s="126" t="s">
        <v>519</v>
      </c>
    </row>
    <row r="18" spans="1:23" s="311" customFormat="1" ht="20.45" customHeight="1">
      <c r="A18" s="863"/>
      <c r="B18" s="876"/>
      <c r="C18" s="236" t="s">
        <v>244</v>
      </c>
      <c r="D18" s="221">
        <v>830</v>
      </c>
      <c r="E18" s="221" t="s">
        <v>270</v>
      </c>
      <c r="F18" s="222">
        <v>2212</v>
      </c>
      <c r="G18" s="229"/>
      <c r="H18" s="199" t="s">
        <v>235</v>
      </c>
      <c r="I18" s="143" t="s">
        <v>468</v>
      </c>
      <c r="J18" s="166">
        <v>5</v>
      </c>
      <c r="K18" s="144" t="str">
        <f t="shared" si="8"/>
        <v>年</v>
      </c>
      <c r="L18" s="249" t="s">
        <v>518</v>
      </c>
      <c r="M18" s="146"/>
      <c r="N18" s="147"/>
      <c r="O18" s="146">
        <v>2690</v>
      </c>
      <c r="P18" s="146">
        <v>5660</v>
      </c>
      <c r="Q18" s="146">
        <v>1890</v>
      </c>
      <c r="R18" s="146">
        <v>2490</v>
      </c>
      <c r="S18" s="146">
        <v>7</v>
      </c>
      <c r="T18" s="146">
        <v>2830</v>
      </c>
      <c r="U18" s="146">
        <v>3215</v>
      </c>
      <c r="V18" s="126" t="s">
        <v>551</v>
      </c>
    </row>
    <row r="19" spans="1:23" s="44" customFormat="1" ht="20.45" customHeight="1">
      <c r="A19" s="863"/>
      <c r="B19" s="876"/>
      <c r="C19" s="236" t="str">
        <f>IF(D19=0,"","和泉")</f>
        <v>和泉</v>
      </c>
      <c r="D19" s="221">
        <v>833</v>
      </c>
      <c r="E19" s="221" t="s">
        <v>394</v>
      </c>
      <c r="F19" s="222">
        <v>119</v>
      </c>
      <c r="G19" s="229"/>
      <c r="H19" s="199" t="s">
        <v>466</v>
      </c>
      <c r="I19" s="143" t="str">
        <f>IF(J19=0,"","平成")</f>
        <v>平成</v>
      </c>
      <c r="J19" s="166">
        <v>24</v>
      </c>
      <c r="K19" s="144" t="str">
        <f t="shared" si="8"/>
        <v>年</v>
      </c>
      <c r="L19" s="249" t="s">
        <v>273</v>
      </c>
      <c r="M19" s="146">
        <v>151</v>
      </c>
      <c r="N19" s="147"/>
      <c r="O19" s="146">
        <v>2690</v>
      </c>
      <c r="P19" s="146">
        <v>5620</v>
      </c>
      <c r="Q19" s="146">
        <v>1900</v>
      </c>
      <c r="R19" s="146">
        <v>2490</v>
      </c>
      <c r="S19" s="146">
        <v>7</v>
      </c>
      <c r="T19" s="146">
        <v>2830</v>
      </c>
      <c r="U19" s="146">
        <v>3215</v>
      </c>
      <c r="V19" s="126">
        <v>41214</v>
      </c>
    </row>
    <row r="20" spans="1:23" ht="20.45" customHeight="1">
      <c r="A20" s="863"/>
      <c r="B20" s="876"/>
      <c r="C20" s="172" t="str">
        <f>IF(D20=0,"","和泉")</f>
        <v>和泉</v>
      </c>
      <c r="D20" s="139">
        <v>800</v>
      </c>
      <c r="E20" s="139" t="s">
        <v>252</v>
      </c>
      <c r="F20" s="140">
        <v>6072</v>
      </c>
      <c r="G20" s="141"/>
      <c r="H20" s="142" t="s">
        <v>204</v>
      </c>
      <c r="I20" s="143" t="str">
        <f>IF(J20=0,"","平成")</f>
        <v>平成</v>
      </c>
      <c r="J20" s="166">
        <v>25</v>
      </c>
      <c r="K20" s="144" t="str">
        <f t="shared" si="8"/>
        <v>年</v>
      </c>
      <c r="L20" s="249" t="s">
        <v>274</v>
      </c>
      <c r="M20" s="146">
        <v>151</v>
      </c>
      <c r="N20" s="147"/>
      <c r="O20" s="146">
        <v>2690</v>
      </c>
      <c r="P20" s="146">
        <v>5380</v>
      </c>
      <c r="Q20" s="146">
        <v>1880</v>
      </c>
      <c r="R20" s="146">
        <v>2450</v>
      </c>
      <c r="S20" s="146">
        <v>8</v>
      </c>
      <c r="T20" s="146">
        <v>2490</v>
      </c>
      <c r="U20" s="146">
        <v>2930</v>
      </c>
      <c r="V20" s="126">
        <v>41548</v>
      </c>
    </row>
    <row r="21" spans="1:23" ht="20.45" customHeight="1">
      <c r="A21" s="863"/>
      <c r="B21" s="876"/>
      <c r="C21" s="172" t="str">
        <f>IF(D21=0,"","和泉")</f>
        <v>和泉</v>
      </c>
      <c r="D21" s="139">
        <v>830</v>
      </c>
      <c r="E21" s="139" t="s">
        <v>252</v>
      </c>
      <c r="F21" s="140">
        <v>2103</v>
      </c>
      <c r="G21" s="141"/>
      <c r="H21" s="142" t="s">
        <v>478</v>
      </c>
      <c r="I21" s="143" t="s">
        <v>480</v>
      </c>
      <c r="J21" s="166">
        <v>3</v>
      </c>
      <c r="K21" s="144" t="str">
        <f t="shared" si="8"/>
        <v>年</v>
      </c>
      <c r="L21" s="254" t="s">
        <v>504</v>
      </c>
      <c r="M21" s="161">
        <v>109</v>
      </c>
      <c r="N21" s="162"/>
      <c r="O21" s="161">
        <v>1590</v>
      </c>
      <c r="P21" s="161">
        <v>4410</v>
      </c>
      <c r="Q21" s="161">
        <v>1690</v>
      </c>
      <c r="R21" s="161">
        <v>1990</v>
      </c>
      <c r="S21" s="161">
        <v>5</v>
      </c>
      <c r="T21" s="161">
        <v>1450</v>
      </c>
      <c r="U21" s="161">
        <v>2025</v>
      </c>
      <c r="V21" s="129">
        <v>44272</v>
      </c>
      <c r="W21" s="364"/>
    </row>
    <row r="22" spans="1:23" ht="20.45" customHeight="1">
      <c r="A22" s="863"/>
      <c r="B22" s="876"/>
      <c r="C22" s="172" t="str">
        <f t="shared" si="0"/>
        <v>和泉</v>
      </c>
      <c r="D22" s="139">
        <v>880</v>
      </c>
      <c r="E22" s="139" t="s">
        <v>251</v>
      </c>
      <c r="F22" s="140">
        <v>2556</v>
      </c>
      <c r="G22" s="141"/>
      <c r="H22" s="142" t="s">
        <v>479</v>
      </c>
      <c r="I22" s="143" t="s">
        <v>480</v>
      </c>
      <c r="J22" s="166">
        <v>3</v>
      </c>
      <c r="K22" s="144" t="str">
        <f t="shared" si="2"/>
        <v>年</v>
      </c>
      <c r="L22" s="254" t="s">
        <v>505</v>
      </c>
      <c r="M22" s="161">
        <v>53</v>
      </c>
      <c r="N22" s="162"/>
      <c r="O22" s="161">
        <v>650</v>
      </c>
      <c r="P22" s="161">
        <v>3390</v>
      </c>
      <c r="Q22" s="161">
        <v>1470</v>
      </c>
      <c r="R22" s="161">
        <v>1920</v>
      </c>
      <c r="S22" s="161">
        <v>4</v>
      </c>
      <c r="T22" s="161">
        <v>250</v>
      </c>
      <c r="U22" s="161">
        <v>1390</v>
      </c>
      <c r="V22" s="129">
        <v>44224</v>
      </c>
      <c r="W22" s="364"/>
    </row>
    <row r="23" spans="1:23" s="9" customFormat="1" ht="20.45" customHeight="1">
      <c r="A23" s="863"/>
      <c r="B23" s="876"/>
      <c r="C23" s="172" t="str">
        <f t="shared" si="0"/>
        <v>和泉</v>
      </c>
      <c r="D23" s="139">
        <v>800</v>
      </c>
      <c r="E23" s="139" t="s">
        <v>252</v>
      </c>
      <c r="F23" s="140">
        <v>4055</v>
      </c>
      <c r="G23" s="141"/>
      <c r="H23" s="142" t="s">
        <v>239</v>
      </c>
      <c r="I23" s="143" t="str">
        <f t="shared" si="1"/>
        <v>平成</v>
      </c>
      <c r="J23" s="166">
        <v>21</v>
      </c>
      <c r="K23" s="144" t="str">
        <f t="shared" si="2"/>
        <v>年</v>
      </c>
      <c r="L23" s="249" t="s">
        <v>424</v>
      </c>
      <c r="M23" s="146">
        <v>150</v>
      </c>
      <c r="N23" s="147"/>
      <c r="O23" s="146">
        <v>1990</v>
      </c>
      <c r="P23" s="146">
        <v>4770</v>
      </c>
      <c r="Q23" s="146">
        <v>1690</v>
      </c>
      <c r="R23" s="146">
        <v>2150</v>
      </c>
      <c r="S23" s="146">
        <v>3</v>
      </c>
      <c r="T23" s="146">
        <v>1940</v>
      </c>
      <c r="U23" s="146">
        <v>3605</v>
      </c>
      <c r="V23" s="126">
        <v>40118</v>
      </c>
    </row>
    <row r="24" spans="1:23" ht="20.45" customHeight="1" thickBot="1">
      <c r="A24" s="863"/>
      <c r="B24" s="877"/>
      <c r="C24" s="174" t="s">
        <v>244</v>
      </c>
      <c r="D24" s="148">
        <v>830</v>
      </c>
      <c r="E24" s="148" t="s">
        <v>256</v>
      </c>
      <c r="F24" s="149">
        <v>1803</v>
      </c>
      <c r="G24" s="150"/>
      <c r="H24" s="256" t="s">
        <v>419</v>
      </c>
      <c r="I24" s="152" t="s">
        <v>420</v>
      </c>
      <c r="J24" s="167">
        <v>30</v>
      </c>
      <c r="K24" s="153" t="s">
        <v>421</v>
      </c>
      <c r="L24" s="251" t="s">
        <v>423</v>
      </c>
      <c r="M24" s="154">
        <v>150</v>
      </c>
      <c r="N24" s="155">
        <v>2.2000000000000002</v>
      </c>
      <c r="O24" s="154">
        <v>4000</v>
      </c>
      <c r="P24" s="154">
        <v>5770</v>
      </c>
      <c r="Q24" s="154">
        <v>1920</v>
      </c>
      <c r="R24" s="154">
        <v>3050</v>
      </c>
      <c r="S24" s="154">
        <v>5</v>
      </c>
      <c r="T24" s="154">
        <v>5970</v>
      </c>
      <c r="U24" s="154">
        <v>6845</v>
      </c>
      <c r="V24" s="127">
        <v>43190</v>
      </c>
    </row>
    <row r="25" spans="1:23" ht="20.45" customHeight="1">
      <c r="A25" s="863"/>
      <c r="B25" s="878" t="s">
        <v>123</v>
      </c>
      <c r="C25" s="173" t="str">
        <f t="shared" si="0"/>
        <v>和泉</v>
      </c>
      <c r="D25" s="131">
        <v>800</v>
      </c>
      <c r="E25" s="131" t="s">
        <v>252</v>
      </c>
      <c r="F25" s="132">
        <v>5122</v>
      </c>
      <c r="G25" s="133"/>
      <c r="H25" s="255" t="s">
        <v>418</v>
      </c>
      <c r="I25" s="157" t="str">
        <f t="shared" si="1"/>
        <v>平成</v>
      </c>
      <c r="J25" s="168">
        <v>23</v>
      </c>
      <c r="K25" s="158" t="str">
        <f t="shared" si="2"/>
        <v>年</v>
      </c>
      <c r="L25" s="248" t="s">
        <v>276</v>
      </c>
      <c r="M25" s="137">
        <v>150</v>
      </c>
      <c r="N25" s="138">
        <v>2.2000000000000002</v>
      </c>
      <c r="O25" s="137">
        <v>4000</v>
      </c>
      <c r="P25" s="137">
        <v>5670</v>
      </c>
      <c r="Q25" s="137">
        <v>1880</v>
      </c>
      <c r="R25" s="137">
        <v>2920</v>
      </c>
      <c r="S25" s="137">
        <v>5</v>
      </c>
      <c r="T25" s="137">
        <v>4980</v>
      </c>
      <c r="U25" s="137">
        <v>6155</v>
      </c>
      <c r="V25" s="128">
        <v>40878</v>
      </c>
    </row>
    <row r="26" spans="1:23" ht="20.45" customHeight="1">
      <c r="A26" s="863"/>
      <c r="B26" s="879"/>
      <c r="C26" s="172" t="str">
        <f>IF(D26=0,"","和泉")</f>
        <v>和泉</v>
      </c>
      <c r="D26" s="139">
        <v>833</v>
      </c>
      <c r="E26" s="139" t="s">
        <v>253</v>
      </c>
      <c r="F26" s="140">
        <v>119</v>
      </c>
      <c r="G26" s="141"/>
      <c r="H26" s="142" t="s">
        <v>197</v>
      </c>
      <c r="I26" s="143" t="str">
        <f>IF(J26=0,"","平成")</f>
        <v>平成</v>
      </c>
      <c r="J26" s="166">
        <v>24</v>
      </c>
      <c r="K26" s="144" t="str">
        <f>IF(J26=0,"","年")</f>
        <v>年</v>
      </c>
      <c r="L26" s="145" t="s">
        <v>392</v>
      </c>
      <c r="M26" s="146">
        <v>220</v>
      </c>
      <c r="N26" s="147">
        <v>3.48</v>
      </c>
      <c r="O26" s="146">
        <v>6400</v>
      </c>
      <c r="P26" s="146">
        <v>7500</v>
      </c>
      <c r="Q26" s="146">
        <v>2400</v>
      </c>
      <c r="R26" s="146">
        <v>3000</v>
      </c>
      <c r="S26" s="146">
        <v>6</v>
      </c>
      <c r="T26" s="156">
        <v>8790</v>
      </c>
      <c r="U26" s="146">
        <v>10930</v>
      </c>
      <c r="V26" s="126">
        <v>41214</v>
      </c>
    </row>
    <row r="27" spans="1:23" ht="20.45" customHeight="1">
      <c r="A27" s="863"/>
      <c r="B27" s="879"/>
      <c r="C27" s="237" t="str">
        <f>IF(D27=0,"","和泉")</f>
        <v>和泉</v>
      </c>
      <c r="D27" s="238">
        <v>830</v>
      </c>
      <c r="E27" s="238" t="s">
        <v>429</v>
      </c>
      <c r="F27" s="239">
        <v>1903</v>
      </c>
      <c r="G27" s="240"/>
      <c r="H27" s="241" t="s">
        <v>235</v>
      </c>
      <c r="I27" s="202" t="str">
        <f>IF(J27=0,"","平成")</f>
        <v>平成</v>
      </c>
      <c r="J27" s="203">
        <v>31</v>
      </c>
      <c r="K27" s="204" t="str">
        <f>IF(J27=0,"","年")</f>
        <v>年</v>
      </c>
      <c r="L27" s="253" t="s">
        <v>273</v>
      </c>
      <c r="M27" s="205">
        <v>151</v>
      </c>
      <c r="N27" s="206"/>
      <c r="O27" s="205">
        <v>2690</v>
      </c>
      <c r="P27" s="205">
        <v>5650</v>
      </c>
      <c r="Q27" s="205">
        <v>1890</v>
      </c>
      <c r="R27" s="205">
        <v>2490</v>
      </c>
      <c r="S27" s="205">
        <v>7</v>
      </c>
      <c r="T27" s="205">
        <v>2840</v>
      </c>
      <c r="U27" s="205">
        <v>3225</v>
      </c>
      <c r="V27" s="207">
        <v>43525</v>
      </c>
    </row>
    <row r="28" spans="1:23" s="311" customFormat="1" ht="20.45" customHeight="1" thickBot="1">
      <c r="A28" s="863"/>
      <c r="B28" s="880"/>
      <c r="C28" s="236" t="str">
        <f t="shared" ref="C28" si="9">IF(D28=0,"","和泉")</f>
        <v>和泉</v>
      </c>
      <c r="D28" s="221">
        <v>833</v>
      </c>
      <c r="E28" s="221" t="s">
        <v>255</v>
      </c>
      <c r="F28" s="222">
        <v>119</v>
      </c>
      <c r="G28" s="229"/>
      <c r="H28" s="199" t="s">
        <v>235</v>
      </c>
      <c r="I28" s="143" t="str">
        <f t="shared" ref="I28" si="10">IF(J28=0,"","平成")</f>
        <v>平成</v>
      </c>
      <c r="J28" s="166">
        <v>25</v>
      </c>
      <c r="K28" s="144" t="str">
        <f t="shared" ref="K28" si="11">IF(J28=0,"","年")</f>
        <v>年</v>
      </c>
      <c r="L28" s="249" t="s">
        <v>273</v>
      </c>
      <c r="M28" s="146">
        <v>151</v>
      </c>
      <c r="N28" s="147"/>
      <c r="O28" s="146">
        <v>2690</v>
      </c>
      <c r="P28" s="146">
        <v>5620</v>
      </c>
      <c r="Q28" s="146">
        <v>1890</v>
      </c>
      <c r="R28" s="146">
        <v>2490</v>
      </c>
      <c r="S28" s="146">
        <v>7</v>
      </c>
      <c r="T28" s="146">
        <v>2790</v>
      </c>
      <c r="U28" s="146">
        <v>3175</v>
      </c>
      <c r="V28" s="126">
        <v>41579</v>
      </c>
    </row>
    <row r="29" spans="1:23" ht="20.45" customHeight="1">
      <c r="A29" s="863"/>
      <c r="B29" s="865" t="s">
        <v>125</v>
      </c>
      <c r="C29" s="242" t="str">
        <f t="shared" si="0"/>
        <v>和泉</v>
      </c>
      <c r="D29" s="219">
        <v>830</v>
      </c>
      <c r="E29" s="219" t="s">
        <v>252</v>
      </c>
      <c r="F29" s="220">
        <v>2201</v>
      </c>
      <c r="G29" s="228"/>
      <c r="H29" s="201" t="s">
        <v>250</v>
      </c>
      <c r="I29" s="218" t="s">
        <v>517</v>
      </c>
      <c r="J29" s="418">
        <v>4</v>
      </c>
      <c r="K29" s="419" t="str">
        <f t="shared" si="2"/>
        <v>年</v>
      </c>
      <c r="L29" s="420" t="s">
        <v>520</v>
      </c>
      <c r="M29" s="163">
        <v>150</v>
      </c>
      <c r="N29" s="421">
        <v>2.2000000000000002</v>
      </c>
      <c r="O29" s="163">
        <v>4000</v>
      </c>
      <c r="P29" s="163">
        <v>5300</v>
      </c>
      <c r="Q29" s="163">
        <v>1800</v>
      </c>
      <c r="R29" s="163">
        <v>2650</v>
      </c>
      <c r="S29" s="163">
        <v>5</v>
      </c>
      <c r="T29" s="163">
        <v>4720</v>
      </c>
      <c r="U29" s="163">
        <v>6095</v>
      </c>
      <c r="V29" s="422">
        <v>44562</v>
      </c>
    </row>
    <row r="30" spans="1:23" ht="20.45" customHeight="1">
      <c r="A30" s="863"/>
      <c r="B30" s="866"/>
      <c r="C30" s="236" t="str">
        <f>IF(D30=0,"","和泉")</f>
        <v>和泉</v>
      </c>
      <c r="D30" s="221">
        <v>830</v>
      </c>
      <c r="E30" s="221" t="s">
        <v>270</v>
      </c>
      <c r="F30" s="222">
        <v>1701</v>
      </c>
      <c r="G30" s="229"/>
      <c r="H30" s="199" t="s">
        <v>235</v>
      </c>
      <c r="I30" s="159" t="str">
        <f>IF(J30=0,"","平成")</f>
        <v>平成</v>
      </c>
      <c r="J30" s="169">
        <v>29</v>
      </c>
      <c r="K30" s="160" t="str">
        <f>IF(J30=0,"","年")</f>
        <v>年</v>
      </c>
      <c r="L30" s="254" t="s">
        <v>273</v>
      </c>
      <c r="M30" s="161">
        <v>151</v>
      </c>
      <c r="N30" s="162"/>
      <c r="O30" s="161">
        <v>2690</v>
      </c>
      <c r="P30" s="161">
        <v>5650</v>
      </c>
      <c r="Q30" s="161">
        <v>1890</v>
      </c>
      <c r="R30" s="161">
        <v>2490</v>
      </c>
      <c r="S30" s="161">
        <v>7</v>
      </c>
      <c r="T30" s="161">
        <v>2810</v>
      </c>
      <c r="U30" s="161">
        <v>3195</v>
      </c>
      <c r="V30" s="129">
        <v>42736</v>
      </c>
    </row>
    <row r="31" spans="1:23" ht="20.45" customHeight="1" thickBot="1">
      <c r="A31" s="863"/>
      <c r="B31" s="867"/>
      <c r="C31" s="174" t="str">
        <f t="shared" si="0"/>
        <v/>
      </c>
      <c r="D31" s="148"/>
      <c r="E31" s="148"/>
      <c r="F31" s="149"/>
      <c r="G31" s="150"/>
      <c r="H31" s="151"/>
      <c r="I31" s="152" t="str">
        <f t="shared" si="1"/>
        <v/>
      </c>
      <c r="J31" s="167"/>
      <c r="K31" s="153" t="str">
        <f t="shared" si="2"/>
        <v/>
      </c>
      <c r="L31" s="251"/>
      <c r="M31" s="154"/>
      <c r="N31" s="155"/>
      <c r="O31" s="154"/>
      <c r="P31" s="154"/>
      <c r="Q31" s="154"/>
      <c r="R31" s="154"/>
      <c r="S31" s="154"/>
      <c r="T31" s="154"/>
      <c r="U31" s="154"/>
      <c r="V31" s="127"/>
    </row>
    <row r="32" spans="1:23" ht="20.45" customHeight="1">
      <c r="A32" s="863"/>
      <c r="B32" s="868" t="s">
        <v>124</v>
      </c>
      <c r="C32" s="406" t="str">
        <f t="shared" si="0"/>
        <v>和泉</v>
      </c>
      <c r="D32" s="407">
        <v>833</v>
      </c>
      <c r="E32" s="407" t="s">
        <v>269</v>
      </c>
      <c r="F32" s="408">
        <v>119</v>
      </c>
      <c r="G32" s="409"/>
      <c r="H32" s="410" t="s">
        <v>250</v>
      </c>
      <c r="I32" s="411" t="str">
        <f t="shared" si="1"/>
        <v>平成</v>
      </c>
      <c r="J32" s="412">
        <v>25</v>
      </c>
      <c r="K32" s="413" t="str">
        <f t="shared" si="2"/>
        <v>年</v>
      </c>
      <c r="L32" s="414" t="s">
        <v>393</v>
      </c>
      <c r="M32" s="415">
        <v>150</v>
      </c>
      <c r="N32" s="416">
        <v>2.2000000000000002</v>
      </c>
      <c r="O32" s="415">
        <v>4000</v>
      </c>
      <c r="P32" s="415">
        <v>5990</v>
      </c>
      <c r="Q32" s="415">
        <v>1920</v>
      </c>
      <c r="R32" s="415">
        <v>3080</v>
      </c>
      <c r="S32" s="415">
        <v>5</v>
      </c>
      <c r="T32" s="415">
        <v>5940</v>
      </c>
      <c r="U32" s="415">
        <v>6815</v>
      </c>
      <c r="V32" s="417">
        <v>41579</v>
      </c>
    </row>
    <row r="33" spans="1:28" ht="20.45" customHeight="1">
      <c r="A33" s="863"/>
      <c r="B33" s="869"/>
      <c r="C33" s="159" t="str">
        <f>IF(D33=0,"","和泉")</f>
        <v>和泉</v>
      </c>
      <c r="D33" s="221">
        <v>800</v>
      </c>
      <c r="E33" s="221" t="s">
        <v>252</v>
      </c>
      <c r="F33" s="222">
        <v>873</v>
      </c>
      <c r="G33" s="229"/>
      <c r="H33" s="199" t="s">
        <v>250</v>
      </c>
      <c r="I33" s="143" t="str">
        <f>IF(J33=0,"","平成")</f>
        <v>平成</v>
      </c>
      <c r="J33" s="166">
        <v>17</v>
      </c>
      <c r="K33" s="144" t="str">
        <f>IF(J33=0,"","年")</f>
        <v>年</v>
      </c>
      <c r="L33" s="249" t="s">
        <v>277</v>
      </c>
      <c r="M33" s="146">
        <v>150</v>
      </c>
      <c r="N33" s="147">
        <v>2.2000000000000002</v>
      </c>
      <c r="O33" s="146">
        <v>4000</v>
      </c>
      <c r="P33" s="146">
        <v>5710</v>
      </c>
      <c r="Q33" s="146">
        <v>1900</v>
      </c>
      <c r="R33" s="146">
        <v>2740</v>
      </c>
      <c r="S33" s="146">
        <v>6</v>
      </c>
      <c r="T33" s="146">
        <v>4850</v>
      </c>
      <c r="U33" s="146">
        <v>6080</v>
      </c>
      <c r="V33" s="126">
        <v>38687</v>
      </c>
    </row>
    <row r="34" spans="1:28" ht="20.45" customHeight="1">
      <c r="A34" s="863"/>
      <c r="B34" s="869"/>
      <c r="C34" s="236" t="str">
        <f t="shared" si="0"/>
        <v>和泉</v>
      </c>
      <c r="D34" s="221">
        <v>830</v>
      </c>
      <c r="E34" s="221" t="s">
        <v>467</v>
      </c>
      <c r="F34" s="222">
        <v>2003</v>
      </c>
      <c r="G34" s="229"/>
      <c r="H34" s="199" t="s">
        <v>235</v>
      </c>
      <c r="I34" s="143" t="s">
        <v>468</v>
      </c>
      <c r="J34" s="166">
        <v>2</v>
      </c>
      <c r="K34" s="144" t="str">
        <f t="shared" si="2"/>
        <v>年</v>
      </c>
      <c r="L34" s="249" t="s">
        <v>273</v>
      </c>
      <c r="M34" s="146">
        <v>151</v>
      </c>
      <c r="N34" s="147"/>
      <c r="O34" s="146">
        <v>2690</v>
      </c>
      <c r="P34" s="146">
        <v>5650</v>
      </c>
      <c r="Q34" s="146">
        <v>1890</v>
      </c>
      <c r="R34" s="146">
        <v>2490</v>
      </c>
      <c r="S34" s="146">
        <v>7</v>
      </c>
      <c r="T34" s="146">
        <v>2830</v>
      </c>
      <c r="U34" s="146">
        <v>3215</v>
      </c>
      <c r="V34" s="126" t="s">
        <v>469</v>
      </c>
    </row>
    <row r="35" spans="1:28" ht="20.45" customHeight="1" thickBot="1">
      <c r="A35" s="863"/>
      <c r="B35" s="870"/>
      <c r="C35" s="174" t="str">
        <f t="shared" si="0"/>
        <v/>
      </c>
      <c r="D35" s="148"/>
      <c r="E35" s="148"/>
      <c r="F35" s="149"/>
      <c r="G35" s="150"/>
      <c r="H35" s="151"/>
      <c r="I35" s="152" t="str">
        <f t="shared" si="1"/>
        <v/>
      </c>
      <c r="J35" s="167"/>
      <c r="K35" s="153" t="str">
        <f t="shared" si="2"/>
        <v/>
      </c>
      <c r="L35" s="251"/>
      <c r="M35" s="154"/>
      <c r="N35" s="155"/>
      <c r="O35" s="154"/>
      <c r="P35" s="154"/>
      <c r="Q35" s="154"/>
      <c r="R35" s="154"/>
      <c r="S35" s="154"/>
      <c r="T35" s="154"/>
      <c r="U35" s="154"/>
      <c r="V35" s="127"/>
    </row>
    <row r="36" spans="1:28" ht="20.45" customHeight="1">
      <c r="A36" s="863"/>
      <c r="B36" s="881" t="s">
        <v>127</v>
      </c>
      <c r="C36" s="173" t="str">
        <f>IF(D36=0,"","和泉")</f>
        <v>和泉</v>
      </c>
      <c r="D36" s="131">
        <v>834</v>
      </c>
      <c r="E36" s="131" t="s">
        <v>271</v>
      </c>
      <c r="F36" s="132">
        <v>119</v>
      </c>
      <c r="G36" s="133"/>
      <c r="H36" s="255" t="s">
        <v>250</v>
      </c>
      <c r="I36" s="157" t="str">
        <f>IF(J36=0,"","平成")</f>
        <v>平成</v>
      </c>
      <c r="J36" s="168">
        <v>27</v>
      </c>
      <c r="K36" s="158" t="str">
        <f>IF(J36=0,"","年")</f>
        <v>年</v>
      </c>
      <c r="L36" s="136" t="s">
        <v>422</v>
      </c>
      <c r="M36" s="137">
        <v>150</v>
      </c>
      <c r="N36" s="138">
        <v>2.2000000000000002</v>
      </c>
      <c r="O36" s="137">
        <v>4000</v>
      </c>
      <c r="P36" s="137">
        <v>5730</v>
      </c>
      <c r="Q36" s="137">
        <v>1920</v>
      </c>
      <c r="R36" s="137">
        <v>3040</v>
      </c>
      <c r="S36" s="137">
        <v>5</v>
      </c>
      <c r="T36" s="163">
        <v>6000</v>
      </c>
      <c r="U36" s="137">
        <v>6875</v>
      </c>
      <c r="V36" s="128">
        <v>42064</v>
      </c>
    </row>
    <row r="37" spans="1:28" ht="20.45" customHeight="1">
      <c r="A37" s="863"/>
      <c r="B37" s="882"/>
      <c r="C37" s="172" t="str">
        <f t="shared" si="0"/>
        <v/>
      </c>
      <c r="D37" s="139"/>
      <c r="E37" s="139"/>
      <c r="F37" s="140"/>
      <c r="G37" s="141"/>
      <c r="H37" s="164"/>
      <c r="I37" s="143" t="str">
        <f t="shared" si="1"/>
        <v/>
      </c>
      <c r="J37" s="166"/>
      <c r="K37" s="144" t="str">
        <f t="shared" si="2"/>
        <v/>
      </c>
      <c r="L37" s="249"/>
      <c r="M37" s="146"/>
      <c r="N37" s="147"/>
      <c r="O37" s="146"/>
      <c r="P37" s="146"/>
      <c r="Q37" s="146"/>
      <c r="R37" s="146"/>
      <c r="S37" s="146"/>
      <c r="T37" s="146"/>
      <c r="U37" s="146"/>
      <c r="V37" s="126"/>
    </row>
    <row r="38" spans="1:28" s="9" customFormat="1" ht="20.45" customHeight="1" thickBot="1">
      <c r="A38" s="863"/>
      <c r="B38" s="883"/>
      <c r="C38" s="174" t="str">
        <f t="shared" si="0"/>
        <v/>
      </c>
      <c r="D38" s="148"/>
      <c r="E38" s="148"/>
      <c r="F38" s="149"/>
      <c r="G38" s="150"/>
      <c r="H38" s="151"/>
      <c r="I38" s="152" t="str">
        <f t="shared" si="1"/>
        <v/>
      </c>
      <c r="J38" s="167"/>
      <c r="K38" s="153" t="str">
        <f t="shared" si="2"/>
        <v/>
      </c>
      <c r="L38" s="251"/>
      <c r="M38" s="154"/>
      <c r="N38" s="155"/>
      <c r="O38" s="154"/>
      <c r="P38" s="154"/>
      <c r="Q38" s="154"/>
      <c r="R38" s="154"/>
      <c r="S38" s="154"/>
      <c r="T38" s="154"/>
      <c r="U38" s="154"/>
      <c r="V38" s="127"/>
    </row>
    <row r="39" spans="1:28" s="9" customFormat="1" ht="20.45" customHeight="1">
      <c r="A39" s="863"/>
      <c r="B39" s="859" t="s">
        <v>126</v>
      </c>
      <c r="C39" s="232" t="s">
        <v>244</v>
      </c>
      <c r="D39" s="233">
        <v>830</v>
      </c>
      <c r="E39" s="233" t="s">
        <v>430</v>
      </c>
      <c r="F39" s="234">
        <v>1902</v>
      </c>
      <c r="G39" s="235"/>
      <c r="H39" s="255" t="s">
        <v>250</v>
      </c>
      <c r="I39" s="157" t="s">
        <v>431</v>
      </c>
      <c r="J39" s="168">
        <v>31</v>
      </c>
      <c r="K39" s="158" t="s">
        <v>432</v>
      </c>
      <c r="L39" s="252" t="s">
        <v>436</v>
      </c>
      <c r="M39" s="137">
        <v>150</v>
      </c>
      <c r="N39" s="138">
        <v>2.2000000000000002</v>
      </c>
      <c r="O39" s="156">
        <v>4000</v>
      </c>
      <c r="P39" s="156">
        <v>5770</v>
      </c>
      <c r="Q39" s="156">
        <v>1900</v>
      </c>
      <c r="R39" s="156">
        <v>2750</v>
      </c>
      <c r="S39" s="156">
        <v>5</v>
      </c>
      <c r="T39" s="156">
        <v>6060</v>
      </c>
      <c r="U39" s="156">
        <v>6935</v>
      </c>
      <c r="V39" s="130">
        <v>43497</v>
      </c>
    </row>
    <row r="40" spans="1:28" s="9" customFormat="1" ht="20.45" customHeight="1">
      <c r="A40" s="863"/>
      <c r="B40" s="860"/>
      <c r="C40" s="172" t="str">
        <f t="shared" si="0"/>
        <v/>
      </c>
      <c r="D40" s="139"/>
      <c r="E40" s="139"/>
      <c r="F40" s="140"/>
      <c r="G40" s="141"/>
      <c r="H40" s="164"/>
      <c r="I40" s="143" t="str">
        <f t="shared" si="1"/>
        <v/>
      </c>
      <c r="J40" s="166"/>
      <c r="K40" s="144" t="str">
        <f t="shared" si="2"/>
        <v/>
      </c>
      <c r="L40" s="249"/>
      <c r="M40" s="146"/>
      <c r="N40" s="147"/>
      <c r="O40" s="146"/>
      <c r="P40" s="146"/>
      <c r="Q40" s="146"/>
      <c r="R40" s="146"/>
      <c r="S40" s="146"/>
      <c r="T40" s="146"/>
      <c r="U40" s="146"/>
      <c r="V40" s="126"/>
    </row>
    <row r="41" spans="1:28" s="9" customFormat="1" ht="20.45" customHeight="1" thickBot="1">
      <c r="A41" s="864"/>
      <c r="B41" s="861"/>
      <c r="C41" s="174" t="str">
        <f t="shared" si="0"/>
        <v/>
      </c>
      <c r="D41" s="148"/>
      <c r="E41" s="148"/>
      <c r="F41" s="149"/>
      <c r="G41" s="150"/>
      <c r="H41" s="151"/>
      <c r="I41" s="152" t="str">
        <f t="shared" si="1"/>
        <v/>
      </c>
      <c r="J41" s="167"/>
      <c r="K41" s="153" t="str">
        <f t="shared" si="2"/>
        <v/>
      </c>
      <c r="L41" s="251"/>
      <c r="M41" s="154"/>
      <c r="N41" s="155"/>
      <c r="O41" s="154"/>
      <c r="P41" s="154"/>
      <c r="Q41" s="154"/>
      <c r="R41" s="154"/>
      <c r="S41" s="154"/>
      <c r="T41" s="154"/>
      <c r="U41" s="154"/>
      <c r="V41" s="127"/>
    </row>
    <row r="45" spans="1:28">
      <c r="I45" s="208"/>
      <c r="J45" s="209"/>
      <c r="K45" s="209"/>
      <c r="L45" s="210"/>
      <c r="M45" s="208"/>
      <c r="N45" s="212"/>
      <c r="O45" s="208"/>
      <c r="P45" s="211"/>
      <c r="Q45" s="213"/>
      <c r="R45" s="214"/>
      <c r="S45" s="215"/>
      <c r="T45" s="216"/>
      <c r="U45" s="215"/>
      <c r="V45" s="215"/>
      <c r="W45" s="215"/>
      <c r="X45" s="215"/>
      <c r="Y45" s="215"/>
      <c r="Z45" s="215"/>
      <c r="AA45" s="215"/>
      <c r="AB45" s="217"/>
    </row>
  </sheetData>
  <sheetProtection selectLockedCells="1"/>
  <mergeCells count="18">
    <mergeCell ref="C3:G4"/>
    <mergeCell ref="H3:H4"/>
    <mergeCell ref="I3:K4"/>
    <mergeCell ref="U2:V2"/>
    <mergeCell ref="A5:B11"/>
    <mergeCell ref="A2:F2"/>
    <mergeCell ref="L3:L4"/>
    <mergeCell ref="V3:V4"/>
    <mergeCell ref="H1:H2"/>
    <mergeCell ref="A1:B1"/>
    <mergeCell ref="B39:B41"/>
    <mergeCell ref="A12:A41"/>
    <mergeCell ref="B29:B31"/>
    <mergeCell ref="B32:B35"/>
    <mergeCell ref="A3:B4"/>
    <mergeCell ref="B12:B24"/>
    <mergeCell ref="B25:B28"/>
    <mergeCell ref="B36:B38"/>
  </mergeCells>
  <phoneticPr fontId="1"/>
  <dataValidations count="2">
    <dataValidation imeMode="off" allowBlank="1" showInputMessage="1" showErrorMessage="1" sqref="D1:D2 F1 O36:S36 O37:V41 U36:V36 J34:N41 G1:G2 P45:AB45 L45:M45 J45 O34:V35 J5:V33 F5:G65538 D5:D65538"/>
    <dataValidation imeMode="hiragana" allowBlank="1" showInputMessage="1" showErrorMessage="1" sqref="B5:B12 M1:O1 A42:B65538 E1:E2 A1:C2 B32 B39 T1:U1 P1:S2 U2 V1:IV2 B36:C36 C37:C65538 V3 A3:F3 H3:I3 K3:L3 M3:U4 W3:IV4 K45 I45 B29 B26:B27 C5:C35 E5:E65538 A5:A38 I1:L2 H1"/>
  </dataValidations>
  <pageMargins left="0.47244094488188981" right="0.39370078740157483" top="0.51181102362204722" bottom="0.59055118110236227" header="0.31496062992125984" footer="0.31496062992125984"/>
  <pageSetup paperSize="9" firstPageNumber="10" orientation="portrait" useFirstPageNumber="1" r:id="rId1"/>
  <headerFooter>
    <oddFooter>&amp;C&amp;"Century,標準"&amp;12 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1"/>
  <sheetViews>
    <sheetView showWhiteSpace="0" zoomScale="50" zoomScaleNormal="50" workbookViewId="0">
      <selection activeCell="I10" sqref="I10"/>
    </sheetView>
  </sheetViews>
  <sheetFormatPr defaultRowHeight="13.5"/>
  <cols>
    <col min="1" max="4" width="10.625" style="44" customWidth="1"/>
    <col min="5" max="5" width="9.875" style="44" customWidth="1"/>
    <col min="6" max="7" width="12.125" style="44" customWidth="1"/>
    <col min="8" max="8" width="17.875" style="44" customWidth="1"/>
    <col min="9" max="16384" width="9" style="44"/>
  </cols>
  <sheetData>
    <row r="1" spans="1:8" s="43" customFormat="1" ht="26.25" customHeight="1">
      <c r="A1" s="45"/>
      <c r="B1" s="45"/>
      <c r="C1" s="45"/>
      <c r="D1" s="45"/>
      <c r="E1" s="45"/>
      <c r="F1" s="45"/>
      <c r="G1" s="45"/>
      <c r="H1" s="45"/>
    </row>
    <row r="2" spans="1:8" s="43" customFormat="1" ht="26.25" customHeight="1" thickBot="1">
      <c r="A2" s="45"/>
      <c r="B2" s="45"/>
      <c r="C2" s="45"/>
      <c r="D2" s="45"/>
      <c r="E2" s="45"/>
      <c r="F2" s="45"/>
      <c r="G2" s="904" t="str">
        <f>'消防車両一覧表2-10'!U2</f>
        <v xml:space="preserve">（ 令和 5年 4 月 1 日 ） </v>
      </c>
      <c r="H2" s="904"/>
    </row>
    <row r="3" spans="1:8" ht="16.350000000000001" customHeight="1">
      <c r="A3" s="170" t="s">
        <v>397</v>
      </c>
      <c r="B3" s="170" t="s">
        <v>398</v>
      </c>
      <c r="C3" s="170" t="s">
        <v>385</v>
      </c>
      <c r="D3" s="170" t="s">
        <v>399</v>
      </c>
      <c r="E3" s="170" t="s">
        <v>386</v>
      </c>
      <c r="F3" s="170" t="s">
        <v>400</v>
      </c>
      <c r="G3" s="170" t="s">
        <v>387</v>
      </c>
      <c r="H3" s="900" t="s">
        <v>246</v>
      </c>
    </row>
    <row r="4" spans="1:8" ht="16.350000000000001" customHeight="1" thickBot="1">
      <c r="A4" s="171" t="s">
        <v>381</v>
      </c>
      <c r="B4" s="171" t="s">
        <v>382</v>
      </c>
      <c r="C4" s="171" t="s">
        <v>382</v>
      </c>
      <c r="D4" s="171" t="s">
        <v>382</v>
      </c>
      <c r="E4" s="171" t="s">
        <v>383</v>
      </c>
      <c r="F4" s="171" t="s">
        <v>384</v>
      </c>
      <c r="G4" s="171" t="s">
        <v>384</v>
      </c>
      <c r="H4" s="901"/>
    </row>
    <row r="5" spans="1:8" ht="20.45" customHeight="1">
      <c r="A5" s="137">
        <v>1240</v>
      </c>
      <c r="B5" s="137">
        <v>3850</v>
      </c>
      <c r="C5" s="137">
        <v>1690</v>
      </c>
      <c r="D5" s="137">
        <v>1510</v>
      </c>
      <c r="E5" s="137">
        <v>5</v>
      </c>
      <c r="F5" s="137">
        <v>980</v>
      </c>
      <c r="G5" s="137">
        <v>1255</v>
      </c>
      <c r="H5" s="128">
        <v>42278</v>
      </c>
    </row>
    <row r="6" spans="1:8" ht="20.45" customHeight="1">
      <c r="A6" s="146">
        <v>650</v>
      </c>
      <c r="B6" s="146">
        <v>3390</v>
      </c>
      <c r="C6" s="146">
        <v>1470</v>
      </c>
      <c r="D6" s="146">
        <v>1960</v>
      </c>
      <c r="E6" s="146">
        <v>4</v>
      </c>
      <c r="F6" s="146">
        <v>910</v>
      </c>
      <c r="G6" s="146">
        <v>1380</v>
      </c>
      <c r="H6" s="126">
        <v>40452</v>
      </c>
    </row>
    <row r="7" spans="1:8" ht="20.45" customHeight="1">
      <c r="A7" s="146">
        <v>1990</v>
      </c>
      <c r="B7" s="146">
        <v>4690</v>
      </c>
      <c r="C7" s="146">
        <v>1690</v>
      </c>
      <c r="D7" s="146">
        <v>2200</v>
      </c>
      <c r="E7" s="146">
        <v>9</v>
      </c>
      <c r="F7" s="146">
        <v>1780</v>
      </c>
      <c r="G7" s="146">
        <v>2775</v>
      </c>
      <c r="H7" s="126">
        <v>38534</v>
      </c>
    </row>
    <row r="8" spans="1:8" ht="20.45" customHeight="1">
      <c r="A8" s="146">
        <v>650</v>
      </c>
      <c r="B8" s="146">
        <v>3390</v>
      </c>
      <c r="C8" s="146">
        <v>1470</v>
      </c>
      <c r="D8" s="146">
        <v>1960</v>
      </c>
      <c r="E8" s="146">
        <v>4</v>
      </c>
      <c r="F8" s="146">
        <v>900</v>
      </c>
      <c r="G8" s="146">
        <v>1270</v>
      </c>
      <c r="H8" s="126">
        <v>42887</v>
      </c>
    </row>
    <row r="9" spans="1:8" ht="20.45" customHeight="1">
      <c r="A9" s="196">
        <v>1790</v>
      </c>
      <c r="B9" s="196">
        <v>4690</v>
      </c>
      <c r="C9" s="196">
        <v>1690</v>
      </c>
      <c r="D9" s="196">
        <v>1820</v>
      </c>
      <c r="E9" s="196">
        <v>7</v>
      </c>
      <c r="F9" s="196">
        <v>1610</v>
      </c>
      <c r="G9" s="196">
        <v>1995</v>
      </c>
      <c r="H9" s="198">
        <v>43221</v>
      </c>
    </row>
    <row r="10" spans="1:8" ht="20.45" customHeight="1">
      <c r="A10" s="196">
        <v>650</v>
      </c>
      <c r="B10" s="196">
        <v>3390</v>
      </c>
      <c r="C10" s="196">
        <v>1470</v>
      </c>
      <c r="D10" s="196">
        <v>1940</v>
      </c>
      <c r="E10" s="196">
        <v>4</v>
      </c>
      <c r="F10" s="196">
        <v>940</v>
      </c>
      <c r="G10" s="196">
        <v>1400</v>
      </c>
      <c r="H10" s="198">
        <v>43435</v>
      </c>
    </row>
    <row r="11" spans="1:8" ht="20.45" customHeight="1" thickBot="1">
      <c r="A11" s="154">
        <v>49</v>
      </c>
      <c r="B11" s="154">
        <v>1685</v>
      </c>
      <c r="C11" s="154">
        <v>650</v>
      </c>
      <c r="D11" s="154">
        <v>1035</v>
      </c>
      <c r="E11" s="154">
        <v>1</v>
      </c>
      <c r="F11" s="541"/>
      <c r="G11" s="541"/>
      <c r="H11" s="127">
        <v>40878</v>
      </c>
    </row>
    <row r="12" spans="1:8" ht="20.45" customHeight="1">
      <c r="A12" s="137">
        <v>4000</v>
      </c>
      <c r="B12" s="137">
        <v>5210</v>
      </c>
      <c r="C12" s="137">
        <v>1900</v>
      </c>
      <c r="D12" s="137">
        <v>2550</v>
      </c>
      <c r="E12" s="137">
        <v>5</v>
      </c>
      <c r="F12" s="137">
        <v>4810</v>
      </c>
      <c r="G12" s="137">
        <v>5985</v>
      </c>
      <c r="H12" s="128">
        <v>39753</v>
      </c>
    </row>
    <row r="13" spans="1:8" ht="20.45" customHeight="1">
      <c r="A13" s="146">
        <v>6400</v>
      </c>
      <c r="B13" s="146">
        <v>7500</v>
      </c>
      <c r="C13" s="146">
        <v>2330</v>
      </c>
      <c r="D13" s="146">
        <v>3020</v>
      </c>
      <c r="E13" s="146">
        <v>6</v>
      </c>
      <c r="F13" s="156">
        <v>11670</v>
      </c>
      <c r="G13" s="146">
        <v>12900</v>
      </c>
      <c r="H13" s="126">
        <v>42583</v>
      </c>
    </row>
    <row r="14" spans="1:8" ht="20.45" customHeight="1">
      <c r="A14" s="146">
        <v>6400</v>
      </c>
      <c r="B14" s="146">
        <v>7800</v>
      </c>
      <c r="C14" s="146">
        <v>2300</v>
      </c>
      <c r="D14" s="146">
        <v>3170</v>
      </c>
      <c r="E14" s="146">
        <v>6</v>
      </c>
      <c r="F14" s="146">
        <v>11640</v>
      </c>
      <c r="G14" s="146">
        <v>11970</v>
      </c>
      <c r="H14" s="126">
        <v>41214</v>
      </c>
    </row>
    <row r="15" spans="1:8" ht="20.45" customHeight="1">
      <c r="A15" s="146">
        <v>8860</v>
      </c>
      <c r="B15" s="146">
        <v>10620</v>
      </c>
      <c r="C15" s="146">
        <v>2490</v>
      </c>
      <c r="D15" s="146">
        <v>3500</v>
      </c>
      <c r="E15" s="146">
        <v>6</v>
      </c>
      <c r="F15" s="146">
        <v>19700</v>
      </c>
      <c r="G15" s="146">
        <v>20300</v>
      </c>
      <c r="H15" s="126">
        <v>40909</v>
      </c>
    </row>
    <row r="16" spans="1:8" ht="20.45" customHeight="1">
      <c r="A16" s="146">
        <v>2690</v>
      </c>
      <c r="B16" s="146">
        <v>5650</v>
      </c>
      <c r="C16" s="146">
        <v>1890</v>
      </c>
      <c r="D16" s="146">
        <v>2490</v>
      </c>
      <c r="E16" s="146">
        <v>7</v>
      </c>
      <c r="F16" s="146">
        <v>2840</v>
      </c>
      <c r="G16" s="146">
        <v>3225</v>
      </c>
      <c r="H16" s="126">
        <v>42675</v>
      </c>
    </row>
    <row r="17" spans="1:8" ht="20.45" customHeight="1">
      <c r="A17" s="146">
        <v>2690</v>
      </c>
      <c r="B17" s="146">
        <v>5660</v>
      </c>
      <c r="C17" s="146">
        <v>1890</v>
      </c>
      <c r="D17" s="146">
        <v>2490</v>
      </c>
      <c r="E17" s="146">
        <v>7</v>
      </c>
      <c r="F17" s="146">
        <v>2890</v>
      </c>
      <c r="G17" s="146">
        <v>3275</v>
      </c>
      <c r="H17" s="126" t="s">
        <v>519</v>
      </c>
    </row>
    <row r="18" spans="1:8" ht="20.45" customHeight="1">
      <c r="A18" s="146">
        <v>2690</v>
      </c>
      <c r="B18" s="146">
        <v>5660</v>
      </c>
      <c r="C18" s="146">
        <v>1890</v>
      </c>
      <c r="D18" s="146">
        <v>2490</v>
      </c>
      <c r="E18" s="146">
        <v>7</v>
      </c>
      <c r="F18" s="146">
        <v>2830</v>
      </c>
      <c r="G18" s="146">
        <v>3215</v>
      </c>
      <c r="H18" s="126" t="s">
        <v>551</v>
      </c>
    </row>
    <row r="19" spans="1:8" ht="20.45" customHeight="1">
      <c r="A19" s="146">
        <v>2690</v>
      </c>
      <c r="B19" s="146">
        <v>5620</v>
      </c>
      <c r="C19" s="146">
        <v>1900</v>
      </c>
      <c r="D19" s="146">
        <v>2490</v>
      </c>
      <c r="E19" s="146">
        <v>7</v>
      </c>
      <c r="F19" s="146">
        <v>2830</v>
      </c>
      <c r="G19" s="146">
        <v>3215</v>
      </c>
      <c r="H19" s="126">
        <v>41214</v>
      </c>
    </row>
    <row r="20" spans="1:8" ht="20.45" customHeight="1">
      <c r="A20" s="146">
        <v>2690</v>
      </c>
      <c r="B20" s="146">
        <v>5380</v>
      </c>
      <c r="C20" s="146">
        <v>1880</v>
      </c>
      <c r="D20" s="146">
        <v>2450</v>
      </c>
      <c r="E20" s="146">
        <v>8</v>
      </c>
      <c r="F20" s="146">
        <v>2490</v>
      </c>
      <c r="G20" s="146">
        <v>2930</v>
      </c>
      <c r="H20" s="126">
        <v>41548</v>
      </c>
    </row>
    <row r="21" spans="1:8" ht="20.45" customHeight="1">
      <c r="A21" s="161">
        <v>1590</v>
      </c>
      <c r="B21" s="161">
        <v>4410</v>
      </c>
      <c r="C21" s="161">
        <v>1690</v>
      </c>
      <c r="D21" s="161">
        <v>1990</v>
      </c>
      <c r="E21" s="161">
        <v>5</v>
      </c>
      <c r="F21" s="161">
        <v>1450</v>
      </c>
      <c r="G21" s="161">
        <v>2025</v>
      </c>
      <c r="H21" s="129">
        <v>44272</v>
      </c>
    </row>
    <row r="22" spans="1:8" ht="20.45" customHeight="1">
      <c r="A22" s="161">
        <v>650</v>
      </c>
      <c r="B22" s="161">
        <v>3390</v>
      </c>
      <c r="C22" s="161">
        <v>1470</v>
      </c>
      <c r="D22" s="161">
        <v>1920</v>
      </c>
      <c r="E22" s="161">
        <v>4</v>
      </c>
      <c r="F22" s="161">
        <v>250</v>
      </c>
      <c r="G22" s="161">
        <v>1390</v>
      </c>
      <c r="H22" s="129">
        <v>44224</v>
      </c>
    </row>
    <row r="23" spans="1:8" ht="20.45" customHeight="1">
      <c r="A23" s="146">
        <v>1990</v>
      </c>
      <c r="B23" s="146">
        <v>4770</v>
      </c>
      <c r="C23" s="146">
        <v>1690</v>
      </c>
      <c r="D23" s="146">
        <v>2150</v>
      </c>
      <c r="E23" s="146">
        <v>3</v>
      </c>
      <c r="F23" s="146">
        <v>1940</v>
      </c>
      <c r="G23" s="146">
        <v>3605</v>
      </c>
      <c r="H23" s="126">
        <v>40118</v>
      </c>
    </row>
    <row r="24" spans="1:8" ht="20.45" customHeight="1" thickBot="1">
      <c r="A24" s="154">
        <v>4000</v>
      </c>
      <c r="B24" s="154">
        <v>5770</v>
      </c>
      <c r="C24" s="154">
        <v>1920</v>
      </c>
      <c r="D24" s="154">
        <v>3050</v>
      </c>
      <c r="E24" s="154">
        <v>5</v>
      </c>
      <c r="F24" s="154">
        <v>5970</v>
      </c>
      <c r="G24" s="154">
        <v>6845</v>
      </c>
      <c r="H24" s="127">
        <v>43190</v>
      </c>
    </row>
    <row r="25" spans="1:8" ht="20.45" customHeight="1">
      <c r="A25" s="137">
        <v>4000</v>
      </c>
      <c r="B25" s="137">
        <v>5670</v>
      </c>
      <c r="C25" s="137">
        <v>1880</v>
      </c>
      <c r="D25" s="137">
        <v>2920</v>
      </c>
      <c r="E25" s="137">
        <v>5</v>
      </c>
      <c r="F25" s="137">
        <v>4980</v>
      </c>
      <c r="G25" s="137">
        <v>6155</v>
      </c>
      <c r="H25" s="128">
        <v>40878</v>
      </c>
    </row>
    <row r="26" spans="1:8" ht="20.45" customHeight="1">
      <c r="A26" s="146">
        <v>6400</v>
      </c>
      <c r="B26" s="146">
        <v>7500</v>
      </c>
      <c r="C26" s="146">
        <v>2400</v>
      </c>
      <c r="D26" s="146">
        <v>3000</v>
      </c>
      <c r="E26" s="146">
        <v>6</v>
      </c>
      <c r="F26" s="156">
        <v>8790</v>
      </c>
      <c r="G26" s="146">
        <v>10930</v>
      </c>
      <c r="H26" s="126">
        <v>41214</v>
      </c>
    </row>
    <row r="27" spans="1:8" ht="20.45" customHeight="1">
      <c r="A27" s="205">
        <v>2690</v>
      </c>
      <c r="B27" s="205">
        <v>5650</v>
      </c>
      <c r="C27" s="205">
        <v>1890</v>
      </c>
      <c r="D27" s="205">
        <v>2490</v>
      </c>
      <c r="E27" s="205">
        <v>7</v>
      </c>
      <c r="F27" s="205">
        <v>2840</v>
      </c>
      <c r="G27" s="205">
        <v>3225</v>
      </c>
      <c r="H27" s="207">
        <v>43525</v>
      </c>
    </row>
    <row r="28" spans="1:8" ht="20.45" customHeight="1" thickBot="1">
      <c r="A28" s="146">
        <v>2690</v>
      </c>
      <c r="B28" s="146">
        <v>5620</v>
      </c>
      <c r="C28" s="146">
        <v>1890</v>
      </c>
      <c r="D28" s="146">
        <v>2490</v>
      </c>
      <c r="E28" s="146">
        <v>7</v>
      </c>
      <c r="F28" s="146">
        <v>2790</v>
      </c>
      <c r="G28" s="146">
        <v>3175</v>
      </c>
      <c r="H28" s="126">
        <v>41579</v>
      </c>
    </row>
    <row r="29" spans="1:8" ht="20.45" customHeight="1">
      <c r="A29" s="163">
        <v>4000</v>
      </c>
      <c r="B29" s="163">
        <v>5300</v>
      </c>
      <c r="C29" s="163">
        <v>1800</v>
      </c>
      <c r="D29" s="163">
        <v>2650</v>
      </c>
      <c r="E29" s="163">
        <v>5</v>
      </c>
      <c r="F29" s="163">
        <v>4720</v>
      </c>
      <c r="G29" s="163">
        <v>6095</v>
      </c>
      <c r="H29" s="422">
        <v>44562</v>
      </c>
    </row>
    <row r="30" spans="1:8" ht="20.45" customHeight="1">
      <c r="A30" s="161">
        <v>2690</v>
      </c>
      <c r="B30" s="161">
        <v>5650</v>
      </c>
      <c r="C30" s="161">
        <v>1890</v>
      </c>
      <c r="D30" s="161">
        <v>2490</v>
      </c>
      <c r="E30" s="161">
        <v>7</v>
      </c>
      <c r="F30" s="161">
        <v>2810</v>
      </c>
      <c r="G30" s="161">
        <v>3195</v>
      </c>
      <c r="H30" s="129">
        <v>42736</v>
      </c>
    </row>
    <row r="31" spans="1:8" ht="20.45" customHeight="1" thickBot="1">
      <c r="A31" s="154"/>
      <c r="B31" s="154"/>
      <c r="C31" s="154"/>
      <c r="D31" s="154"/>
      <c r="E31" s="154"/>
      <c r="F31" s="154"/>
      <c r="G31" s="154"/>
      <c r="H31" s="127"/>
    </row>
    <row r="32" spans="1:8" ht="20.45" customHeight="1">
      <c r="A32" s="415">
        <v>4000</v>
      </c>
      <c r="B32" s="415">
        <v>5990</v>
      </c>
      <c r="C32" s="415">
        <v>1920</v>
      </c>
      <c r="D32" s="415">
        <v>3080</v>
      </c>
      <c r="E32" s="415">
        <v>5</v>
      </c>
      <c r="F32" s="415">
        <v>5940</v>
      </c>
      <c r="G32" s="415">
        <v>6815</v>
      </c>
      <c r="H32" s="417">
        <v>41579</v>
      </c>
    </row>
    <row r="33" spans="1:8" ht="20.45" customHeight="1">
      <c r="A33" s="146">
        <v>4000</v>
      </c>
      <c r="B33" s="146">
        <v>5710</v>
      </c>
      <c r="C33" s="146">
        <v>1900</v>
      </c>
      <c r="D33" s="146">
        <v>2740</v>
      </c>
      <c r="E33" s="146">
        <v>6</v>
      </c>
      <c r="F33" s="146">
        <v>4850</v>
      </c>
      <c r="G33" s="146">
        <v>6080</v>
      </c>
      <c r="H33" s="126">
        <v>38687</v>
      </c>
    </row>
    <row r="34" spans="1:8" ht="20.45" customHeight="1">
      <c r="A34" s="146">
        <v>2690</v>
      </c>
      <c r="B34" s="146">
        <v>5650</v>
      </c>
      <c r="C34" s="146">
        <v>1890</v>
      </c>
      <c r="D34" s="146">
        <v>2490</v>
      </c>
      <c r="E34" s="146">
        <v>7</v>
      </c>
      <c r="F34" s="146">
        <v>2830</v>
      </c>
      <c r="G34" s="146">
        <v>3215</v>
      </c>
      <c r="H34" s="126" t="s">
        <v>469</v>
      </c>
    </row>
    <row r="35" spans="1:8" ht="20.45" customHeight="1" thickBot="1">
      <c r="A35" s="154"/>
      <c r="B35" s="154"/>
      <c r="C35" s="154"/>
      <c r="D35" s="154"/>
      <c r="E35" s="154"/>
      <c r="F35" s="154"/>
      <c r="G35" s="154"/>
      <c r="H35" s="127"/>
    </row>
    <row r="36" spans="1:8" ht="20.45" customHeight="1">
      <c r="A36" s="137">
        <v>4000</v>
      </c>
      <c r="B36" s="137">
        <v>5730</v>
      </c>
      <c r="C36" s="137">
        <v>1920</v>
      </c>
      <c r="D36" s="137">
        <v>3040</v>
      </c>
      <c r="E36" s="137">
        <v>5</v>
      </c>
      <c r="F36" s="163">
        <v>6000</v>
      </c>
      <c r="G36" s="137">
        <v>6875</v>
      </c>
      <c r="H36" s="128">
        <v>42064</v>
      </c>
    </row>
    <row r="37" spans="1:8" ht="20.45" customHeight="1">
      <c r="A37" s="146"/>
      <c r="B37" s="146"/>
      <c r="C37" s="146"/>
      <c r="D37" s="146"/>
      <c r="E37" s="146"/>
      <c r="F37" s="146"/>
      <c r="G37" s="146"/>
      <c r="H37" s="126"/>
    </row>
    <row r="38" spans="1:8" ht="20.45" customHeight="1" thickBot="1">
      <c r="A38" s="154"/>
      <c r="B38" s="154"/>
      <c r="C38" s="154"/>
      <c r="D38" s="154"/>
      <c r="E38" s="154"/>
      <c r="F38" s="154"/>
      <c r="G38" s="154"/>
      <c r="H38" s="127"/>
    </row>
    <row r="39" spans="1:8" ht="20.45" customHeight="1">
      <c r="A39" s="156">
        <v>4000</v>
      </c>
      <c r="B39" s="156">
        <v>5770</v>
      </c>
      <c r="C39" s="156">
        <v>1900</v>
      </c>
      <c r="D39" s="156">
        <v>2750</v>
      </c>
      <c r="E39" s="156">
        <v>5</v>
      </c>
      <c r="F39" s="156">
        <v>6060</v>
      </c>
      <c r="G39" s="156">
        <v>6935</v>
      </c>
      <c r="H39" s="130">
        <v>43497</v>
      </c>
    </row>
    <row r="40" spans="1:8" ht="19.5" customHeight="1">
      <c r="A40" s="146"/>
      <c r="B40" s="146"/>
      <c r="C40" s="146"/>
      <c r="D40" s="146"/>
      <c r="E40" s="146"/>
      <c r="F40" s="146"/>
      <c r="G40" s="146"/>
      <c r="H40" s="126"/>
    </row>
    <row r="41" spans="1:8" ht="14.25" thickBot="1">
      <c r="A41" s="154"/>
      <c r="B41" s="154"/>
      <c r="C41" s="154"/>
      <c r="D41" s="154"/>
      <c r="E41" s="154"/>
      <c r="F41" s="154"/>
      <c r="G41" s="154"/>
      <c r="H41" s="127"/>
    </row>
  </sheetData>
  <sheetProtection selectLockedCells="1"/>
  <mergeCells count="2">
    <mergeCell ref="G2:H2"/>
    <mergeCell ref="H3:H4"/>
  </mergeCells>
  <phoneticPr fontId="1"/>
  <dataValidations count="2">
    <dataValidation imeMode="hiragana" allowBlank="1" showInputMessage="1" showErrorMessage="1" sqref="F1:G1 B1:E2 G2 H1:IV2 A1 I3:IV4 H3 A3:G4"/>
    <dataValidation imeMode="off" allowBlank="1" showInputMessage="1" showErrorMessage="1" sqref="A36:E36 A37:H41 G36:H36 A5:H35"/>
  </dataValidations>
  <pageMargins left="0.62992125984251968" right="0.23622047244094491" top="0.51181102362204722" bottom="0.59055118110236227" header="0.31496062992125984" footer="0.31496062992125984"/>
  <pageSetup paperSize="9" firstPageNumber="11" orientation="portrait" useFirstPageNumber="1" r:id="rId1"/>
  <headerFooter>
    <oddFooter>&amp;C&amp;"Century,標準"&amp;12 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3"/>
  <sheetViews>
    <sheetView zoomScaleNormal="100" zoomScalePageLayoutView="70" workbookViewId="0">
      <selection activeCell="N5" sqref="N5"/>
    </sheetView>
  </sheetViews>
  <sheetFormatPr defaultRowHeight="13.5"/>
  <cols>
    <col min="1" max="1" width="5" customWidth="1"/>
    <col min="2" max="4" width="7.625" customWidth="1"/>
    <col min="5" max="12" width="8.375" customWidth="1"/>
    <col min="14" max="14" width="25.875" customWidth="1"/>
  </cols>
  <sheetData>
    <row r="1" spans="1:22" s="8" customFormat="1" ht="26.25" customHeight="1">
      <c r="A1" s="846"/>
      <c r="B1" s="846"/>
    </row>
    <row r="2" spans="1:22" s="8" customFormat="1" ht="26.25" customHeight="1" thickBot="1">
      <c r="A2" s="897" t="s">
        <v>221</v>
      </c>
      <c r="B2" s="897"/>
      <c r="C2" s="897"/>
      <c r="D2" s="897"/>
      <c r="E2" s="897"/>
      <c r="J2" s="932" t="s">
        <v>549</v>
      </c>
      <c r="K2" s="932"/>
      <c r="L2" s="932"/>
    </row>
    <row r="3" spans="1:22" ht="27" customHeight="1">
      <c r="A3" s="913" t="s">
        <v>362</v>
      </c>
      <c r="B3" s="914"/>
      <c r="C3" s="914"/>
      <c r="D3" s="914"/>
      <c r="E3" s="917" t="s">
        <v>218</v>
      </c>
      <c r="F3" s="917" t="s">
        <v>217</v>
      </c>
      <c r="G3" s="941" t="s">
        <v>219</v>
      </c>
      <c r="H3" s="941"/>
      <c r="I3" s="941"/>
      <c r="J3" s="941" t="s">
        <v>220</v>
      </c>
      <c r="K3" s="942"/>
      <c r="L3" s="905" t="s">
        <v>212</v>
      </c>
    </row>
    <row r="4" spans="1:22" s="8" customFormat="1" ht="27" customHeight="1" thickBot="1">
      <c r="A4" s="915"/>
      <c r="B4" s="916"/>
      <c r="C4" s="916"/>
      <c r="D4" s="916"/>
      <c r="E4" s="918"/>
      <c r="F4" s="918"/>
      <c r="G4" s="26" t="s">
        <v>213</v>
      </c>
      <c r="H4" s="26" t="s">
        <v>214</v>
      </c>
      <c r="I4" s="26" t="s">
        <v>215</v>
      </c>
      <c r="J4" s="26" t="s">
        <v>216</v>
      </c>
      <c r="K4" s="27" t="s">
        <v>211</v>
      </c>
      <c r="L4" s="906"/>
    </row>
    <row r="5" spans="1:22" ht="26.45" customHeight="1">
      <c r="A5" s="907" t="s">
        <v>227</v>
      </c>
      <c r="B5" s="726" t="s">
        <v>229</v>
      </c>
      <c r="C5" s="910"/>
      <c r="D5" s="911"/>
      <c r="E5" s="13"/>
      <c r="F5" s="13">
        <v>1</v>
      </c>
      <c r="G5" s="13"/>
      <c r="H5" s="13"/>
      <c r="I5" s="13"/>
      <c r="J5" s="13"/>
      <c r="K5" s="29"/>
      <c r="L5" s="30">
        <f>SUM(E5:K5)</f>
        <v>1</v>
      </c>
    </row>
    <row r="6" spans="1:22" ht="26.45" customHeight="1">
      <c r="A6" s="908"/>
      <c r="B6" s="729" t="s">
        <v>230</v>
      </c>
      <c r="C6" s="773"/>
      <c r="D6" s="912"/>
      <c r="E6" s="10"/>
      <c r="F6" s="10">
        <v>1</v>
      </c>
      <c r="G6" s="10"/>
      <c r="H6" s="10"/>
      <c r="I6" s="10"/>
      <c r="J6" s="10"/>
      <c r="K6" s="18"/>
      <c r="L6" s="31">
        <f>SUM(E6:K6)</f>
        <v>1</v>
      </c>
    </row>
    <row r="7" spans="1:22" ht="26.45" customHeight="1">
      <c r="A7" s="908"/>
      <c r="B7" s="729" t="s">
        <v>231</v>
      </c>
      <c r="C7" s="773"/>
      <c r="D7" s="912"/>
      <c r="E7" s="10"/>
      <c r="F7" s="10">
        <v>2</v>
      </c>
      <c r="G7" s="10">
        <v>1</v>
      </c>
      <c r="H7" s="10">
        <v>1</v>
      </c>
      <c r="I7" s="10">
        <v>1</v>
      </c>
      <c r="J7" s="10">
        <v>1</v>
      </c>
      <c r="K7" s="18">
        <v>1</v>
      </c>
      <c r="L7" s="31">
        <f t="shared" ref="L7:L24" si="0">SUM(E7:K7)</f>
        <v>7</v>
      </c>
    </row>
    <row r="8" spans="1:22" ht="26.45" customHeight="1">
      <c r="A8" s="908"/>
      <c r="B8" s="729" t="s">
        <v>232</v>
      </c>
      <c r="C8" s="773"/>
      <c r="D8" s="912"/>
      <c r="E8" s="10"/>
      <c r="F8" s="10"/>
      <c r="G8" s="10">
        <v>1</v>
      </c>
      <c r="H8" s="10"/>
      <c r="I8" s="10"/>
      <c r="J8" s="10"/>
      <c r="K8" s="18"/>
      <c r="L8" s="31">
        <f t="shared" si="0"/>
        <v>1</v>
      </c>
    </row>
    <row r="9" spans="1:22" ht="26.45" customHeight="1">
      <c r="A9" s="908"/>
      <c r="B9" s="729" t="s">
        <v>233</v>
      </c>
      <c r="C9" s="773"/>
      <c r="D9" s="912"/>
      <c r="E9" s="10"/>
      <c r="F9" s="10">
        <v>1</v>
      </c>
      <c r="G9" s="10"/>
      <c r="H9" s="10"/>
      <c r="I9" s="10"/>
      <c r="J9" s="10"/>
      <c r="K9" s="18"/>
      <c r="L9" s="31">
        <f t="shared" si="0"/>
        <v>1</v>
      </c>
      <c r="M9" s="364"/>
      <c r="N9" s="364"/>
      <c r="O9" s="364"/>
      <c r="P9" s="364"/>
      <c r="Q9" s="364"/>
      <c r="R9" s="364"/>
      <c r="S9" s="364"/>
      <c r="T9" s="364"/>
      <c r="U9" s="364"/>
      <c r="V9" s="364"/>
    </row>
    <row r="10" spans="1:22" ht="26.45" customHeight="1">
      <c r="A10" s="909"/>
      <c r="B10" s="729" t="s">
        <v>234</v>
      </c>
      <c r="C10" s="773"/>
      <c r="D10" s="912"/>
      <c r="E10" s="10"/>
      <c r="F10" s="10"/>
      <c r="G10" s="10"/>
      <c r="H10" s="10"/>
      <c r="I10" s="10">
        <v>1</v>
      </c>
      <c r="J10" s="10"/>
      <c r="K10" s="18"/>
      <c r="L10" s="31">
        <f t="shared" si="0"/>
        <v>1</v>
      </c>
      <c r="M10" s="591"/>
      <c r="N10" s="364"/>
      <c r="O10" s="364"/>
      <c r="P10" s="364"/>
      <c r="Q10" s="364"/>
      <c r="R10" s="364"/>
      <c r="S10" s="364"/>
      <c r="T10" s="364"/>
      <c r="U10" s="364"/>
      <c r="V10" s="364"/>
    </row>
    <row r="11" spans="1:22" ht="26.45" customHeight="1">
      <c r="A11" s="772" t="s">
        <v>235</v>
      </c>
      <c r="B11" s="773"/>
      <c r="C11" s="773"/>
      <c r="D11" s="773"/>
      <c r="E11" s="10"/>
      <c r="F11" s="10">
        <v>3</v>
      </c>
      <c r="G11" s="10">
        <v>1</v>
      </c>
      <c r="H11" s="10">
        <v>1</v>
      </c>
      <c r="I11" s="10">
        <v>1</v>
      </c>
      <c r="J11" s="10"/>
      <c r="K11" s="18"/>
      <c r="L11" s="31">
        <f t="shared" si="0"/>
        <v>6</v>
      </c>
      <c r="M11" s="364"/>
      <c r="N11" s="364"/>
      <c r="O11" s="364"/>
      <c r="P11" s="364"/>
      <c r="Q11" s="364"/>
      <c r="R11" s="364"/>
      <c r="S11" s="364"/>
      <c r="T11" s="364"/>
      <c r="U11" s="364"/>
      <c r="V11" s="364"/>
    </row>
    <row r="12" spans="1:22" ht="26.45" customHeight="1">
      <c r="A12" s="772" t="s">
        <v>236</v>
      </c>
      <c r="B12" s="773"/>
      <c r="C12" s="773"/>
      <c r="D12" s="773"/>
      <c r="E12" s="10"/>
      <c r="F12" s="10">
        <v>1</v>
      </c>
      <c r="G12" s="10">
        <v>1</v>
      </c>
      <c r="H12" s="10"/>
      <c r="I12" s="10"/>
      <c r="J12" s="10"/>
      <c r="K12" s="18"/>
      <c r="L12" s="31">
        <f t="shared" si="0"/>
        <v>2</v>
      </c>
      <c r="M12" s="591"/>
      <c r="N12" s="364"/>
      <c r="O12" s="364"/>
      <c r="P12" s="364"/>
      <c r="Q12" s="364"/>
      <c r="R12" s="364"/>
      <c r="S12" s="364"/>
      <c r="T12" s="364"/>
      <c r="U12" s="364"/>
      <c r="V12" s="364"/>
    </row>
    <row r="13" spans="1:22" ht="26.45" customHeight="1">
      <c r="A13" s="772" t="s">
        <v>237</v>
      </c>
      <c r="B13" s="773"/>
      <c r="C13" s="773"/>
      <c r="D13" s="773"/>
      <c r="E13" s="10"/>
      <c r="F13" s="10">
        <v>1</v>
      </c>
      <c r="G13" s="10"/>
      <c r="H13" s="10"/>
      <c r="I13" s="10"/>
      <c r="J13" s="10"/>
      <c r="K13" s="18"/>
      <c r="L13" s="31">
        <f t="shared" si="0"/>
        <v>1</v>
      </c>
      <c r="M13" s="364"/>
      <c r="N13" s="364"/>
      <c r="O13" s="364"/>
      <c r="P13" s="364"/>
      <c r="Q13" s="364"/>
      <c r="R13" s="364"/>
      <c r="S13" s="364"/>
      <c r="T13" s="364"/>
      <c r="U13" s="364"/>
      <c r="V13" s="364"/>
    </row>
    <row r="14" spans="1:22" ht="26.45" customHeight="1">
      <c r="A14" s="947" t="s">
        <v>228</v>
      </c>
      <c r="B14" s="912" t="s">
        <v>461</v>
      </c>
      <c r="C14" s="728"/>
      <c r="D14" s="729"/>
      <c r="E14" s="243">
        <v>1</v>
      </c>
      <c r="F14" s="10"/>
      <c r="G14" s="10"/>
      <c r="H14" s="10"/>
      <c r="I14" s="10"/>
      <c r="J14" s="10"/>
      <c r="K14" s="315"/>
      <c r="L14" s="31">
        <f t="shared" si="0"/>
        <v>1</v>
      </c>
      <c r="M14" s="364"/>
      <c r="N14" s="364"/>
      <c r="O14" s="364"/>
      <c r="P14" s="364"/>
      <c r="Q14" s="364"/>
      <c r="R14" s="364"/>
      <c r="S14" s="364"/>
      <c r="T14" s="364"/>
      <c r="U14" s="364"/>
      <c r="V14" s="364"/>
    </row>
    <row r="15" spans="1:22" ht="26.45" customHeight="1">
      <c r="A15" s="948"/>
      <c r="B15" s="912" t="s">
        <v>241</v>
      </c>
      <c r="C15" s="728"/>
      <c r="D15" s="729"/>
      <c r="E15" s="243">
        <v>1</v>
      </c>
      <c r="F15" s="10"/>
      <c r="G15" s="10"/>
      <c r="H15" s="10"/>
      <c r="I15" s="10"/>
      <c r="J15" s="10"/>
      <c r="K15" s="315"/>
      <c r="L15" s="31">
        <f t="shared" si="0"/>
        <v>1</v>
      </c>
      <c r="M15" s="364"/>
      <c r="N15" s="364"/>
      <c r="O15" s="364"/>
      <c r="P15" s="364"/>
      <c r="Q15" s="364"/>
      <c r="R15" s="364"/>
      <c r="S15" s="364"/>
      <c r="T15" s="364"/>
      <c r="U15" s="364"/>
      <c r="V15" s="364"/>
    </row>
    <row r="16" spans="1:22" ht="26.45" customHeight="1">
      <c r="A16" s="948"/>
      <c r="B16" s="912" t="s">
        <v>428</v>
      </c>
      <c r="C16" s="728"/>
      <c r="D16" s="729"/>
      <c r="E16" s="243">
        <v>1</v>
      </c>
      <c r="F16" s="10"/>
      <c r="G16" s="10"/>
      <c r="H16" s="10"/>
      <c r="I16" s="10"/>
      <c r="J16" s="10"/>
      <c r="K16" s="315"/>
      <c r="L16" s="31">
        <f>SUM(E16:K16)</f>
        <v>1</v>
      </c>
      <c r="M16" s="364"/>
      <c r="N16" s="364"/>
      <c r="O16" s="364"/>
      <c r="P16" s="364"/>
      <c r="Q16" s="364"/>
      <c r="R16" s="364"/>
      <c r="S16" s="364"/>
      <c r="T16" s="364"/>
      <c r="U16" s="364"/>
      <c r="V16" s="364"/>
    </row>
    <row r="17" spans="1:22" s="311" customFormat="1" ht="26.45" customHeight="1">
      <c r="A17" s="948"/>
      <c r="B17" s="912" t="s">
        <v>570</v>
      </c>
      <c r="C17" s="728"/>
      <c r="D17" s="729"/>
      <c r="E17" s="243">
        <v>1</v>
      </c>
      <c r="F17" s="10"/>
      <c r="G17" s="10"/>
      <c r="H17" s="10"/>
      <c r="I17" s="10"/>
      <c r="J17" s="10"/>
      <c r="K17" s="315"/>
      <c r="L17" s="31">
        <f>SUM(E17:K17)</f>
        <v>1</v>
      </c>
      <c r="M17" s="364"/>
      <c r="N17" s="364"/>
      <c r="O17" s="364"/>
      <c r="P17" s="364"/>
      <c r="Q17" s="364"/>
      <c r="R17" s="364"/>
      <c r="S17" s="364"/>
      <c r="T17" s="364"/>
      <c r="U17" s="364"/>
      <c r="V17" s="364"/>
    </row>
    <row r="18" spans="1:22" ht="26.45" customHeight="1">
      <c r="A18" s="948"/>
      <c r="B18" s="912" t="s">
        <v>240</v>
      </c>
      <c r="C18" s="728"/>
      <c r="D18" s="729"/>
      <c r="E18" s="243">
        <v>1</v>
      </c>
      <c r="F18" s="10"/>
      <c r="G18" s="10"/>
      <c r="H18" s="10"/>
      <c r="I18" s="10"/>
      <c r="J18" s="10"/>
      <c r="K18" s="315"/>
      <c r="L18" s="31">
        <f t="shared" si="0"/>
        <v>1</v>
      </c>
      <c r="M18" s="364"/>
      <c r="N18" s="364"/>
      <c r="O18" s="364"/>
      <c r="P18" s="364"/>
      <c r="Q18" s="364"/>
      <c r="R18" s="364"/>
      <c r="S18" s="364"/>
      <c r="T18" s="364"/>
      <c r="U18" s="364"/>
      <c r="V18" s="364"/>
    </row>
    <row r="19" spans="1:22" ht="26.45" customHeight="1">
      <c r="A19" s="948"/>
      <c r="B19" s="912" t="s">
        <v>438</v>
      </c>
      <c r="C19" s="728"/>
      <c r="D19" s="729"/>
      <c r="E19" s="243">
        <v>1</v>
      </c>
      <c r="F19" s="10"/>
      <c r="G19" s="10"/>
      <c r="H19" s="10"/>
      <c r="I19" s="10"/>
      <c r="J19" s="10"/>
      <c r="K19" s="315"/>
      <c r="L19" s="31">
        <f t="shared" si="0"/>
        <v>1</v>
      </c>
      <c r="M19" s="364"/>
      <c r="N19" s="364"/>
      <c r="O19" s="364"/>
      <c r="P19" s="364"/>
      <c r="Q19" s="364"/>
      <c r="R19" s="364"/>
      <c r="S19" s="364"/>
      <c r="T19" s="364"/>
      <c r="U19" s="364"/>
      <c r="V19" s="364"/>
    </row>
    <row r="20" spans="1:22" ht="26.45" customHeight="1">
      <c r="A20" s="948"/>
      <c r="B20" s="773" t="s">
        <v>462</v>
      </c>
      <c r="C20" s="773"/>
      <c r="D20" s="773"/>
      <c r="E20" s="243"/>
      <c r="F20" s="10">
        <v>1</v>
      </c>
      <c r="G20" s="10"/>
      <c r="H20" s="10"/>
      <c r="I20" s="10"/>
      <c r="J20" s="10"/>
      <c r="K20" s="315"/>
      <c r="L20" s="31">
        <f t="shared" si="0"/>
        <v>1</v>
      </c>
      <c r="M20" s="364"/>
      <c r="N20" s="364"/>
      <c r="O20" s="364"/>
      <c r="P20" s="364"/>
      <c r="Q20" s="364"/>
      <c r="R20" s="364"/>
      <c r="S20" s="364"/>
      <c r="T20" s="364"/>
      <c r="U20" s="364"/>
      <c r="V20" s="364"/>
    </row>
    <row r="21" spans="1:22" ht="26.45" customHeight="1">
      <c r="A21" s="948"/>
      <c r="B21" s="773" t="s">
        <v>481</v>
      </c>
      <c r="C21" s="773"/>
      <c r="D21" s="773"/>
      <c r="E21" s="243"/>
      <c r="F21" s="10">
        <v>1</v>
      </c>
      <c r="G21" s="10"/>
      <c r="H21" s="10"/>
      <c r="I21" s="10"/>
      <c r="J21" s="10"/>
      <c r="K21" s="18"/>
      <c r="L21" s="31">
        <f>SUM(E21:K21)</f>
        <v>1</v>
      </c>
      <c r="M21" s="364"/>
      <c r="N21" s="364"/>
      <c r="O21" s="364"/>
      <c r="P21" s="364"/>
      <c r="Q21" s="364"/>
      <c r="R21" s="364"/>
      <c r="S21" s="364"/>
      <c r="T21" s="364"/>
      <c r="U21" s="364"/>
      <c r="V21" s="364"/>
    </row>
    <row r="22" spans="1:22" ht="26.45" customHeight="1">
      <c r="A22" s="948"/>
      <c r="B22" s="940" t="s">
        <v>479</v>
      </c>
      <c r="C22" s="940"/>
      <c r="D22" s="940"/>
      <c r="E22" s="584"/>
      <c r="F22" s="584">
        <v>1</v>
      </c>
      <c r="G22" s="584"/>
      <c r="H22" s="584"/>
      <c r="I22" s="584"/>
      <c r="J22" s="584"/>
      <c r="K22" s="585"/>
      <c r="L22" s="586">
        <f t="shared" si="0"/>
        <v>1</v>
      </c>
      <c r="M22" s="364"/>
      <c r="N22" s="364"/>
      <c r="O22" s="364"/>
      <c r="P22" s="364"/>
      <c r="Q22" s="364"/>
      <c r="R22" s="364"/>
      <c r="S22" s="364"/>
      <c r="T22" s="364"/>
      <c r="U22" s="364"/>
      <c r="V22" s="364"/>
    </row>
    <row r="23" spans="1:22" s="311" customFormat="1" ht="26.45" customHeight="1" thickBot="1">
      <c r="A23" s="949"/>
      <c r="B23" s="946" t="s">
        <v>555</v>
      </c>
      <c r="C23" s="946"/>
      <c r="D23" s="946"/>
      <c r="E23" s="12"/>
      <c r="F23" s="12">
        <v>1</v>
      </c>
      <c r="G23" s="12"/>
      <c r="H23" s="12"/>
      <c r="I23" s="12"/>
      <c r="J23" s="12"/>
      <c r="K23" s="554"/>
      <c r="L23" s="32">
        <f t="shared" ref="L23" si="1">SUM(E23:K23)</f>
        <v>1</v>
      </c>
    </row>
    <row r="24" spans="1:22" ht="26.45" customHeight="1" thickTop="1" thickBot="1">
      <c r="A24" s="933" t="s">
        <v>243</v>
      </c>
      <c r="B24" s="934"/>
      <c r="C24" s="934"/>
      <c r="D24" s="934"/>
      <c r="E24" s="11">
        <f>SUM(E5:E23)</f>
        <v>6</v>
      </c>
      <c r="F24" s="11">
        <f t="shared" ref="F24:K24" si="2">SUM(F5:F23)</f>
        <v>14</v>
      </c>
      <c r="G24" s="11">
        <f t="shared" si="2"/>
        <v>4</v>
      </c>
      <c r="H24" s="11">
        <f t="shared" si="2"/>
        <v>2</v>
      </c>
      <c r="I24" s="11">
        <f t="shared" si="2"/>
        <v>3</v>
      </c>
      <c r="J24" s="11">
        <f t="shared" si="2"/>
        <v>1</v>
      </c>
      <c r="K24" s="11">
        <f t="shared" si="2"/>
        <v>1</v>
      </c>
      <c r="L24" s="33">
        <f t="shared" si="0"/>
        <v>31</v>
      </c>
    </row>
    <row r="25" spans="1:22" ht="26.45" customHeight="1" thickBot="1">
      <c r="A25" s="935" t="s">
        <v>242</v>
      </c>
      <c r="B25" s="936"/>
      <c r="C25" s="936"/>
      <c r="D25" s="937"/>
      <c r="E25" s="456"/>
      <c r="F25" s="456">
        <v>18</v>
      </c>
      <c r="G25" s="456"/>
      <c r="H25" s="456"/>
      <c r="I25" s="456">
        <v>1</v>
      </c>
      <c r="J25" s="456"/>
      <c r="K25" s="457">
        <v>2</v>
      </c>
      <c r="L25" s="458">
        <f>SUM(E25:K25)</f>
        <v>21</v>
      </c>
    </row>
    <row r="26" spans="1:22" ht="16.5" customHeight="1">
      <c r="H26" s="40"/>
    </row>
    <row r="27" spans="1:22" s="8" customFormat="1" ht="26.25" customHeight="1" thickBot="1">
      <c r="A27" s="945" t="s">
        <v>521</v>
      </c>
      <c r="B27" s="945"/>
      <c r="C27" s="945"/>
      <c r="D27" s="945"/>
      <c r="E27" s="945"/>
      <c r="F27" s="945"/>
      <c r="J27" s="932" t="s">
        <v>548</v>
      </c>
      <c r="K27" s="932"/>
      <c r="L27" s="932"/>
    </row>
    <row r="28" spans="1:22" ht="26.45" customHeight="1" thickBot="1">
      <c r="A28" s="938" t="s">
        <v>224</v>
      </c>
      <c r="B28" s="939"/>
      <c r="C28" s="939"/>
      <c r="D28" s="939"/>
      <c r="E28" s="943" t="s">
        <v>222</v>
      </c>
      <c r="F28" s="943"/>
      <c r="G28" s="943"/>
      <c r="H28" s="943" t="s">
        <v>223</v>
      </c>
      <c r="I28" s="943"/>
      <c r="J28" s="943"/>
      <c r="K28" s="943"/>
      <c r="L28" s="944"/>
    </row>
    <row r="29" spans="1:22" ht="26.45" customHeight="1">
      <c r="A29" s="924" t="s">
        <v>405</v>
      </c>
      <c r="B29" s="925"/>
      <c r="C29" s="925"/>
      <c r="D29" s="925"/>
      <c r="E29" s="926">
        <v>57</v>
      </c>
      <c r="F29" s="926"/>
      <c r="G29" s="926"/>
      <c r="H29" s="925" t="s">
        <v>226</v>
      </c>
      <c r="I29" s="925"/>
      <c r="J29" s="925"/>
      <c r="K29" s="925"/>
      <c r="L29" s="927"/>
    </row>
    <row r="30" spans="1:22" ht="26.45" customHeight="1">
      <c r="A30" s="928" t="s">
        <v>475</v>
      </c>
      <c r="B30" s="929"/>
      <c r="C30" s="929"/>
      <c r="D30" s="929"/>
      <c r="E30" s="930">
        <v>16</v>
      </c>
      <c r="F30" s="930"/>
      <c r="G30" s="930"/>
      <c r="H30" s="929" t="s">
        <v>476</v>
      </c>
      <c r="I30" s="929"/>
      <c r="J30" s="929"/>
      <c r="K30" s="929"/>
      <c r="L30" s="931"/>
    </row>
    <row r="31" spans="1:22" ht="26.45" customHeight="1">
      <c r="A31" s="928" t="s">
        <v>363</v>
      </c>
      <c r="B31" s="929"/>
      <c r="C31" s="929"/>
      <c r="D31" s="929"/>
      <c r="E31" s="930">
        <v>14</v>
      </c>
      <c r="F31" s="930"/>
      <c r="G31" s="930"/>
      <c r="H31" s="929" t="s">
        <v>225</v>
      </c>
      <c r="I31" s="929"/>
      <c r="J31" s="929"/>
      <c r="K31" s="929"/>
      <c r="L31" s="931"/>
    </row>
    <row r="32" spans="1:22" s="44" customFormat="1" ht="26.45" customHeight="1">
      <c r="A32" s="928" t="s">
        <v>434</v>
      </c>
      <c r="B32" s="929"/>
      <c r="C32" s="929"/>
      <c r="D32" s="929"/>
      <c r="E32" s="930">
        <v>47</v>
      </c>
      <c r="F32" s="930"/>
      <c r="G32" s="930"/>
      <c r="H32" s="929" t="s">
        <v>416</v>
      </c>
      <c r="I32" s="929"/>
      <c r="J32" s="929"/>
      <c r="K32" s="929"/>
      <c r="L32" s="931"/>
    </row>
    <row r="33" spans="1:12" ht="26.45" customHeight="1" thickBot="1">
      <c r="A33" s="919" t="s">
        <v>415</v>
      </c>
      <c r="B33" s="920"/>
      <c r="C33" s="920"/>
      <c r="D33" s="920"/>
      <c r="E33" s="921">
        <v>29</v>
      </c>
      <c r="F33" s="921"/>
      <c r="G33" s="921"/>
      <c r="H33" s="922" t="s">
        <v>417</v>
      </c>
      <c r="I33" s="922"/>
      <c r="J33" s="922"/>
      <c r="K33" s="922"/>
      <c r="L33" s="923"/>
    </row>
  </sheetData>
  <mergeCells count="52">
    <mergeCell ref="E28:G28"/>
    <mergeCell ref="H28:L28"/>
    <mergeCell ref="A27:F27"/>
    <mergeCell ref="B23:D23"/>
    <mergeCell ref="A14:A23"/>
    <mergeCell ref="B18:D18"/>
    <mergeCell ref="B19:D19"/>
    <mergeCell ref="B20:D20"/>
    <mergeCell ref="B14:D14"/>
    <mergeCell ref="B17:D17"/>
    <mergeCell ref="J27:L27"/>
    <mergeCell ref="B21:D21"/>
    <mergeCell ref="B15:D15"/>
    <mergeCell ref="J2:L2"/>
    <mergeCell ref="A31:D31"/>
    <mergeCell ref="E31:G31"/>
    <mergeCell ref="H31:L31"/>
    <mergeCell ref="A24:D24"/>
    <mergeCell ref="A25:D25"/>
    <mergeCell ref="A28:D28"/>
    <mergeCell ref="B16:D16"/>
    <mergeCell ref="B22:D22"/>
    <mergeCell ref="A12:D12"/>
    <mergeCell ref="A13:D13"/>
    <mergeCell ref="G3:I3"/>
    <mergeCell ref="J3:K3"/>
    <mergeCell ref="A11:D11"/>
    <mergeCell ref="B10:D10"/>
    <mergeCell ref="B9:D9"/>
    <mergeCell ref="A33:D33"/>
    <mergeCell ref="E33:G33"/>
    <mergeCell ref="H33:L33"/>
    <mergeCell ref="A29:D29"/>
    <mergeCell ref="E29:G29"/>
    <mergeCell ref="H29:L29"/>
    <mergeCell ref="A30:D30"/>
    <mergeCell ref="E30:G30"/>
    <mergeCell ref="H30:L30"/>
    <mergeCell ref="A32:D32"/>
    <mergeCell ref="E32:G32"/>
    <mergeCell ref="H32:L32"/>
    <mergeCell ref="A1:B1"/>
    <mergeCell ref="A3:D4"/>
    <mergeCell ref="E3:E4"/>
    <mergeCell ref="F3:F4"/>
    <mergeCell ref="A2:E2"/>
    <mergeCell ref="L3:L4"/>
    <mergeCell ref="A5:A10"/>
    <mergeCell ref="B5:D5"/>
    <mergeCell ref="B6:D6"/>
    <mergeCell ref="B7:D7"/>
    <mergeCell ref="B8:D8"/>
  </mergeCells>
  <phoneticPr fontId="1"/>
  <dataValidations count="2">
    <dataValidation imeMode="hiragana" allowBlank="1" showInputMessage="1" showErrorMessage="1" sqref="E3:E4 J27 E34:G65537 E28:F28 E26:F26 G26:G28 D1:E1 F1:L4 J26:L26 A14:D14 A1:C13 D3:D13 D15:D26 B15:C65537 H26:I65537 D28:D65537 J28:L65537 A24:A65537 M1:IV1048576"/>
    <dataValidation imeMode="off" allowBlank="1" showInputMessage="1" showErrorMessage="1" sqref="E29:G33 E5:L25"/>
  </dataValidations>
  <pageMargins left="0.23622047244094491" right="0.70866141732283472" top="0.51181102362204722" bottom="0.59055118110236227" header="0.31496062992125984" footer="0.31496062992125984"/>
  <pageSetup paperSize="9" scale="97" firstPageNumber="12" orientation="portrait" useFirstPageNumber="1" r:id="rId1"/>
  <headerFooter>
    <oddFooter>&amp;C&amp;"Century,標準"&amp;12 2-12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6"/>
  <sheetViews>
    <sheetView zoomScaleNormal="100" workbookViewId="0">
      <selection activeCell="I10" sqref="I10"/>
    </sheetView>
  </sheetViews>
  <sheetFormatPr defaultRowHeight="13.5"/>
  <cols>
    <col min="1" max="1" width="12.375" style="560" customWidth="1"/>
    <col min="2" max="2" width="18.125" style="560" customWidth="1"/>
    <col min="3" max="3" width="20.375" style="560" customWidth="1"/>
    <col min="4" max="4" width="27" style="560" customWidth="1"/>
    <col min="5" max="6" width="8.625" style="560" customWidth="1"/>
    <col min="7" max="16384" width="9" style="560"/>
  </cols>
  <sheetData>
    <row r="1" spans="1:6" s="555" customFormat="1" ht="26.25" customHeight="1" thickBot="1">
      <c r="A1" s="897" t="s">
        <v>561</v>
      </c>
      <c r="B1" s="897"/>
      <c r="C1" s="897"/>
      <c r="D1" s="897"/>
      <c r="E1" s="897"/>
      <c r="F1" s="897"/>
    </row>
    <row r="2" spans="1:6" ht="26.25" customHeight="1" thickBot="1">
      <c r="A2" s="556" t="s">
        <v>365</v>
      </c>
      <c r="B2" s="979" t="s">
        <v>366</v>
      </c>
      <c r="C2" s="980"/>
      <c r="D2" s="557" t="s">
        <v>346</v>
      </c>
      <c r="E2" s="558" t="s">
        <v>538</v>
      </c>
      <c r="F2" s="559" t="s">
        <v>539</v>
      </c>
    </row>
    <row r="3" spans="1:6" ht="19.5" customHeight="1" thickTop="1">
      <c r="A3" s="950" t="s">
        <v>288</v>
      </c>
      <c r="B3" s="977" t="s">
        <v>364</v>
      </c>
      <c r="C3" s="978"/>
      <c r="D3" s="423" t="s">
        <v>290</v>
      </c>
      <c r="E3" s="561">
        <v>1</v>
      </c>
      <c r="F3" s="562">
        <v>1</v>
      </c>
    </row>
    <row r="4" spans="1:6" ht="19.5" customHeight="1" thickBot="1">
      <c r="A4" s="951"/>
      <c r="B4" s="563" t="s">
        <v>530</v>
      </c>
      <c r="C4" s="564"/>
      <c r="D4" s="366" t="s">
        <v>531</v>
      </c>
      <c r="E4" s="565">
        <v>1</v>
      </c>
      <c r="F4" s="361">
        <v>1</v>
      </c>
    </row>
    <row r="5" spans="1:6" ht="19.5" customHeight="1">
      <c r="A5" s="952" t="s">
        <v>532</v>
      </c>
      <c r="B5" s="959" t="s">
        <v>258</v>
      </c>
      <c r="C5" s="960"/>
      <c r="D5" s="365" t="s">
        <v>112</v>
      </c>
      <c r="E5" s="566">
        <v>2</v>
      </c>
      <c r="F5" s="567">
        <v>9</v>
      </c>
    </row>
    <row r="6" spans="1:6" ht="19.5" customHeight="1">
      <c r="A6" s="953"/>
      <c r="B6" s="961" t="s">
        <v>259</v>
      </c>
      <c r="C6" s="962"/>
      <c r="D6" s="366" t="s">
        <v>562</v>
      </c>
      <c r="E6" s="565">
        <v>1</v>
      </c>
      <c r="F6" s="361">
        <v>2</v>
      </c>
    </row>
    <row r="7" spans="1:6" ht="19.5" customHeight="1">
      <c r="A7" s="953"/>
      <c r="B7" s="961" t="s">
        <v>260</v>
      </c>
      <c r="C7" s="962"/>
      <c r="D7" s="366" t="s">
        <v>563</v>
      </c>
      <c r="E7" s="565">
        <v>1</v>
      </c>
      <c r="F7" s="361">
        <v>2</v>
      </c>
    </row>
    <row r="8" spans="1:6" ht="19.5" customHeight="1">
      <c r="A8" s="953"/>
      <c r="B8" s="961" t="s">
        <v>289</v>
      </c>
      <c r="C8" s="962"/>
      <c r="D8" s="366" t="s">
        <v>290</v>
      </c>
      <c r="E8" s="565">
        <v>1</v>
      </c>
      <c r="F8" s="361">
        <v>2</v>
      </c>
    </row>
    <row r="9" spans="1:6" ht="19.5" customHeight="1">
      <c r="A9" s="953"/>
      <c r="B9" s="961" t="s">
        <v>261</v>
      </c>
      <c r="C9" s="962"/>
      <c r="D9" s="366" t="s">
        <v>112</v>
      </c>
      <c r="E9" s="565">
        <v>2</v>
      </c>
      <c r="F9" s="361">
        <v>2</v>
      </c>
    </row>
    <row r="10" spans="1:6" ht="19.5" customHeight="1">
      <c r="A10" s="953"/>
      <c r="B10" s="961" t="s">
        <v>262</v>
      </c>
      <c r="C10" s="962"/>
      <c r="D10" s="366" t="s">
        <v>112</v>
      </c>
      <c r="E10" s="565">
        <v>1</v>
      </c>
      <c r="F10" s="361">
        <v>1</v>
      </c>
    </row>
    <row r="11" spans="1:6" ht="19.5" customHeight="1">
      <c r="A11" s="953"/>
      <c r="B11" s="961" t="s">
        <v>263</v>
      </c>
      <c r="C11" s="962"/>
      <c r="D11" s="366" t="s">
        <v>524</v>
      </c>
      <c r="E11" s="565">
        <v>1</v>
      </c>
      <c r="F11" s="361">
        <v>4</v>
      </c>
    </row>
    <row r="12" spans="1:6" ht="19.5" customHeight="1">
      <c r="A12" s="953"/>
      <c r="B12" s="961" t="s">
        <v>291</v>
      </c>
      <c r="C12" s="962"/>
      <c r="D12" s="366" t="s">
        <v>525</v>
      </c>
      <c r="E12" s="565">
        <v>1</v>
      </c>
      <c r="F12" s="361">
        <v>4</v>
      </c>
    </row>
    <row r="13" spans="1:6" ht="19.5" customHeight="1">
      <c r="A13" s="953"/>
      <c r="B13" s="961" t="s">
        <v>292</v>
      </c>
      <c r="C13" s="962"/>
      <c r="D13" s="366" t="s">
        <v>525</v>
      </c>
      <c r="E13" s="565">
        <v>1</v>
      </c>
      <c r="F13" s="361">
        <v>1</v>
      </c>
    </row>
    <row r="14" spans="1:6" ht="19.5" customHeight="1">
      <c r="A14" s="953"/>
      <c r="B14" s="961" t="s">
        <v>293</v>
      </c>
      <c r="C14" s="962"/>
      <c r="D14" s="366" t="s">
        <v>564</v>
      </c>
      <c r="E14" s="565">
        <v>1</v>
      </c>
      <c r="F14" s="361">
        <v>1</v>
      </c>
    </row>
    <row r="15" spans="1:6" ht="19.5" customHeight="1">
      <c r="A15" s="953"/>
      <c r="B15" s="961" t="s">
        <v>264</v>
      </c>
      <c r="C15" s="962"/>
      <c r="D15" s="366" t="s">
        <v>465</v>
      </c>
      <c r="E15" s="565">
        <v>1</v>
      </c>
      <c r="F15" s="361">
        <v>2</v>
      </c>
    </row>
    <row r="16" spans="1:6" ht="19.5" customHeight="1">
      <c r="A16" s="953"/>
      <c r="B16" s="969" t="s">
        <v>378</v>
      </c>
      <c r="C16" s="970"/>
      <c r="D16" s="366" t="s">
        <v>527</v>
      </c>
      <c r="E16" s="565">
        <v>1</v>
      </c>
      <c r="F16" s="361">
        <v>2</v>
      </c>
    </row>
    <row r="17" spans="1:6" ht="19.5" customHeight="1" thickBot="1">
      <c r="A17" s="954"/>
      <c r="B17" s="957" t="s">
        <v>529</v>
      </c>
      <c r="C17" s="958"/>
      <c r="D17" s="367" t="s">
        <v>527</v>
      </c>
      <c r="E17" s="568">
        <v>1</v>
      </c>
      <c r="F17" s="569">
        <v>1</v>
      </c>
    </row>
    <row r="18" spans="1:6" ht="19.5" customHeight="1">
      <c r="A18" s="952" t="s">
        <v>528</v>
      </c>
      <c r="B18" s="959" t="s">
        <v>526</v>
      </c>
      <c r="C18" s="960"/>
      <c r="D18" s="365" t="s">
        <v>290</v>
      </c>
      <c r="E18" s="566">
        <v>1</v>
      </c>
      <c r="F18" s="567">
        <v>1</v>
      </c>
    </row>
    <row r="19" spans="1:6" ht="19.5" customHeight="1">
      <c r="A19" s="953"/>
      <c r="B19" s="961" t="s">
        <v>536</v>
      </c>
      <c r="C19" s="962"/>
      <c r="D19" s="366" t="s">
        <v>565</v>
      </c>
      <c r="E19" s="565">
        <v>1</v>
      </c>
      <c r="F19" s="361">
        <v>1</v>
      </c>
    </row>
    <row r="20" spans="1:6" ht="19.5" customHeight="1">
      <c r="A20" s="953"/>
      <c r="B20" s="961" t="s">
        <v>522</v>
      </c>
      <c r="C20" s="962"/>
      <c r="D20" s="366" t="s">
        <v>290</v>
      </c>
      <c r="E20" s="565">
        <v>2</v>
      </c>
      <c r="F20" s="361">
        <v>2</v>
      </c>
    </row>
    <row r="21" spans="1:6" ht="19.5" customHeight="1">
      <c r="A21" s="953"/>
      <c r="B21" s="961" t="s">
        <v>523</v>
      </c>
      <c r="C21" s="962"/>
      <c r="D21" s="366" t="s">
        <v>527</v>
      </c>
      <c r="E21" s="565">
        <v>1</v>
      </c>
      <c r="F21" s="361">
        <v>1</v>
      </c>
    </row>
    <row r="22" spans="1:6" ht="19.5" customHeight="1">
      <c r="A22" s="953"/>
      <c r="B22" s="961" t="s">
        <v>533</v>
      </c>
      <c r="C22" s="962"/>
      <c r="D22" s="366" t="s">
        <v>472</v>
      </c>
      <c r="E22" s="565">
        <v>1</v>
      </c>
      <c r="F22" s="361">
        <v>1</v>
      </c>
    </row>
    <row r="23" spans="1:6" ht="19.5" customHeight="1">
      <c r="A23" s="953"/>
      <c r="B23" s="961" t="s">
        <v>534</v>
      </c>
      <c r="C23" s="962"/>
      <c r="D23" s="366" t="s">
        <v>566</v>
      </c>
      <c r="E23" s="565">
        <v>1</v>
      </c>
      <c r="F23" s="361">
        <v>1</v>
      </c>
    </row>
    <row r="24" spans="1:6" ht="19.5" customHeight="1">
      <c r="A24" s="953"/>
      <c r="B24" s="961" t="s">
        <v>535</v>
      </c>
      <c r="C24" s="962"/>
      <c r="D24" s="366" t="s">
        <v>265</v>
      </c>
      <c r="E24" s="565">
        <v>1</v>
      </c>
      <c r="F24" s="361">
        <v>1</v>
      </c>
    </row>
    <row r="25" spans="1:6" ht="19.5" customHeight="1">
      <c r="A25" s="953"/>
      <c r="B25" s="961" t="s">
        <v>567</v>
      </c>
      <c r="C25" s="962"/>
      <c r="D25" s="366" t="s">
        <v>265</v>
      </c>
      <c r="E25" s="565">
        <v>1</v>
      </c>
      <c r="F25" s="361">
        <v>1</v>
      </c>
    </row>
    <row r="26" spans="1:6" ht="19.5" customHeight="1" thickBot="1">
      <c r="A26" s="954"/>
      <c r="B26" s="971" t="s">
        <v>543</v>
      </c>
      <c r="C26" s="972"/>
      <c r="D26" s="366" t="s">
        <v>472</v>
      </c>
      <c r="E26" s="561">
        <v>1</v>
      </c>
      <c r="F26" s="562">
        <v>1</v>
      </c>
    </row>
    <row r="27" spans="1:6" ht="19.5" customHeight="1">
      <c r="A27" s="952" t="s">
        <v>294</v>
      </c>
      <c r="B27" s="959" t="s">
        <v>266</v>
      </c>
      <c r="C27" s="960"/>
      <c r="D27" s="365" t="s">
        <v>568</v>
      </c>
      <c r="E27" s="566">
        <v>1</v>
      </c>
      <c r="F27" s="567">
        <v>2</v>
      </c>
    </row>
    <row r="28" spans="1:6" ht="19.5" customHeight="1">
      <c r="A28" s="953"/>
      <c r="B28" s="963" t="s">
        <v>542</v>
      </c>
      <c r="C28" s="964"/>
      <c r="D28" s="570" t="s">
        <v>464</v>
      </c>
      <c r="E28" s="571">
        <v>28</v>
      </c>
      <c r="F28" s="572">
        <v>28</v>
      </c>
    </row>
    <row r="29" spans="1:6" ht="19.5" customHeight="1">
      <c r="A29" s="953"/>
      <c r="B29" s="955" t="s">
        <v>537</v>
      </c>
      <c r="C29" s="956"/>
      <c r="D29" s="570" t="s">
        <v>569</v>
      </c>
      <c r="E29" s="571">
        <v>3</v>
      </c>
      <c r="F29" s="572">
        <v>3</v>
      </c>
    </row>
    <row r="30" spans="1:6" ht="19.5" customHeight="1">
      <c r="A30" s="953"/>
      <c r="B30" s="963" t="s">
        <v>295</v>
      </c>
      <c r="C30" s="964"/>
      <c r="D30" s="570" t="s">
        <v>541</v>
      </c>
      <c r="E30" s="571">
        <v>11</v>
      </c>
      <c r="F30" s="572">
        <v>110</v>
      </c>
    </row>
    <row r="31" spans="1:6" ht="19.5" customHeight="1">
      <c r="A31" s="953"/>
      <c r="B31" s="965" t="s">
        <v>296</v>
      </c>
      <c r="C31" s="966"/>
      <c r="D31" s="570" t="s">
        <v>541</v>
      </c>
      <c r="E31" s="571">
        <v>4</v>
      </c>
      <c r="F31" s="572">
        <v>8</v>
      </c>
    </row>
    <row r="32" spans="1:6" ht="19.5" customHeight="1" thickBot="1">
      <c r="A32" s="954"/>
      <c r="B32" s="973" t="s">
        <v>297</v>
      </c>
      <c r="C32" s="974"/>
      <c r="D32" s="573" t="s">
        <v>464</v>
      </c>
      <c r="E32" s="574">
        <v>14</v>
      </c>
      <c r="F32" s="575">
        <v>140</v>
      </c>
    </row>
    <row r="33" spans="1:6" ht="19.5" customHeight="1" thickBot="1">
      <c r="A33" s="576" t="s">
        <v>474</v>
      </c>
      <c r="B33" s="967" t="s">
        <v>463</v>
      </c>
      <c r="C33" s="968"/>
      <c r="D33" s="312" t="s">
        <v>433</v>
      </c>
      <c r="E33" s="577">
        <v>2</v>
      </c>
      <c r="F33" s="578">
        <v>2</v>
      </c>
    </row>
    <row r="34" spans="1:6" ht="19.5" customHeight="1" thickBot="1">
      <c r="A34" s="579" t="s">
        <v>287</v>
      </c>
      <c r="B34" s="967" t="s">
        <v>267</v>
      </c>
      <c r="C34" s="968"/>
      <c r="D34" s="367" t="s">
        <v>268</v>
      </c>
      <c r="E34" s="568">
        <v>2</v>
      </c>
      <c r="F34" s="569">
        <v>15</v>
      </c>
    </row>
    <row r="35" spans="1:6" ht="19.5" customHeight="1" thickBot="1">
      <c r="A35" s="580" t="s">
        <v>257</v>
      </c>
      <c r="B35" s="975" t="s">
        <v>540</v>
      </c>
      <c r="C35" s="976"/>
      <c r="D35" s="581" t="s">
        <v>351</v>
      </c>
      <c r="E35" s="582">
        <v>72</v>
      </c>
      <c r="F35" s="583">
        <v>3</v>
      </c>
    </row>
    <row r="36" spans="1:6">
      <c r="A36" s="560" t="s">
        <v>507</v>
      </c>
    </row>
  </sheetData>
  <sheetProtection selectLockedCells="1"/>
  <mergeCells count="38">
    <mergeCell ref="B35:C35"/>
    <mergeCell ref="B23:C23"/>
    <mergeCell ref="B28:C28"/>
    <mergeCell ref="A1:F1"/>
    <mergeCell ref="B15:C15"/>
    <mergeCell ref="B13:C13"/>
    <mergeCell ref="B14:C14"/>
    <mergeCell ref="B3:C3"/>
    <mergeCell ref="B6:C6"/>
    <mergeCell ref="B7:C7"/>
    <mergeCell ref="B8:C8"/>
    <mergeCell ref="B10:C10"/>
    <mergeCell ref="B2:C2"/>
    <mergeCell ref="B5:C5"/>
    <mergeCell ref="B9:C9"/>
    <mergeCell ref="B11:C11"/>
    <mergeCell ref="B34:C34"/>
    <mergeCell ref="B33:C33"/>
    <mergeCell ref="B12:C12"/>
    <mergeCell ref="B16:C16"/>
    <mergeCell ref="B26:C26"/>
    <mergeCell ref="B25:C25"/>
    <mergeCell ref="B24:C24"/>
    <mergeCell ref="B20:C20"/>
    <mergeCell ref="B18:C18"/>
    <mergeCell ref="B32:C32"/>
    <mergeCell ref="A3:A4"/>
    <mergeCell ref="A5:A17"/>
    <mergeCell ref="A18:A26"/>
    <mergeCell ref="A27:A32"/>
    <mergeCell ref="B29:C29"/>
    <mergeCell ref="B17:C17"/>
    <mergeCell ref="B27:C27"/>
    <mergeCell ref="B19:C19"/>
    <mergeCell ref="B22:C22"/>
    <mergeCell ref="B21:C21"/>
    <mergeCell ref="B30:C30"/>
    <mergeCell ref="B31:C31"/>
  </mergeCells>
  <phoneticPr fontId="1"/>
  <dataValidations count="2">
    <dataValidation imeMode="hiragana" allowBlank="1" showInputMessage="1" showErrorMessage="1" sqref="G1:IV1 A5 C3:C15 A1:A3 C1 A34:A35 C30:C34 D1:D35 B1:B35 C18:C28"/>
    <dataValidation imeMode="off" allowBlank="1" showInputMessage="1" showErrorMessage="1" sqref="E3:F35"/>
  </dataValidations>
  <pageMargins left="0.62992125984251968" right="0.35433070866141736" top="0.35433070866141736" bottom="0.39370078740157483" header="0.31496062992125984" footer="0.31496062992125984"/>
  <pageSetup paperSize="9" scale="97" firstPageNumber="13" orientation="portrait" useFirstPageNumber="1" r:id="rId1"/>
  <headerFooter>
    <oddFooter>&amp;C&amp;"Century,標準"&amp;12 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zoomScale="115" zoomScaleNormal="115" zoomScalePageLayoutView="115" workbookViewId="0">
      <selection activeCell="I10" sqref="I10"/>
    </sheetView>
  </sheetViews>
  <sheetFormatPr defaultRowHeight="13.5"/>
  <cols>
    <col min="1" max="7" width="13.25" style="44" customWidth="1"/>
    <col min="8" max="16384" width="9" style="44"/>
  </cols>
  <sheetData>
    <row r="1" spans="1:2" ht="20.25" customHeight="1">
      <c r="A1" s="50" t="s">
        <v>299</v>
      </c>
    </row>
    <row r="3" spans="1:2" ht="18.75">
      <c r="B3" s="53"/>
    </row>
    <row r="4" spans="1:2" ht="15.75">
      <c r="B4" s="54"/>
    </row>
    <row r="5" spans="1:2">
      <c r="B5" s="55"/>
    </row>
    <row r="6" spans="1:2" ht="15.75">
      <c r="B6" s="54"/>
    </row>
    <row r="7" spans="1:2">
      <c r="B7" s="56"/>
    </row>
    <row r="8" spans="1:2" ht="15.75">
      <c r="B8" s="54"/>
    </row>
    <row r="9" spans="1:2">
      <c r="B9" s="56"/>
    </row>
    <row r="10" spans="1:2" ht="15.75">
      <c r="B10" s="54"/>
    </row>
    <row r="11" spans="1:2">
      <c r="B11" s="57"/>
    </row>
    <row r="13" spans="1:2" ht="18.75">
      <c r="B13" s="53"/>
    </row>
    <row r="14" spans="1:2" ht="18.75">
      <c r="B14" s="53"/>
    </row>
    <row r="15" spans="1:2" ht="15.75">
      <c r="B15" s="54"/>
    </row>
    <row r="16" spans="1:2" ht="15.75">
      <c r="B16" s="54"/>
    </row>
    <row r="17" spans="2:2">
      <c r="B17" s="56"/>
    </row>
    <row r="19" spans="2:2" ht="18.75">
      <c r="B19" s="53"/>
    </row>
    <row r="20" spans="2:2" ht="18.75">
      <c r="B20" s="53"/>
    </row>
    <row r="21" spans="2:2" ht="18.75">
      <c r="B21" s="53"/>
    </row>
    <row r="22" spans="2:2" ht="15.75">
      <c r="B22" s="54"/>
    </row>
    <row r="23" spans="2:2">
      <c r="B23" s="57"/>
    </row>
    <row r="24" spans="2:2" ht="15.75">
      <c r="B24" s="54"/>
    </row>
    <row r="25" spans="2:2">
      <c r="B25" s="56"/>
    </row>
    <row r="27" spans="2:2" ht="18.75">
      <c r="B27" s="53"/>
    </row>
    <row r="28" spans="2:2" ht="18.75">
      <c r="B28" s="53"/>
    </row>
    <row r="29" spans="2:2" ht="15.75">
      <c r="B29" s="54"/>
    </row>
    <row r="30" spans="2:2">
      <c r="B30" s="56"/>
    </row>
    <row r="31" spans="2:2">
      <c r="B31" s="56"/>
    </row>
    <row r="33" spans="1:7" ht="18.75">
      <c r="B33" s="53"/>
    </row>
    <row r="34" spans="1:7" ht="18.75">
      <c r="B34" s="53"/>
    </row>
    <row r="35" spans="1:7" ht="18.75">
      <c r="B35" s="53"/>
    </row>
    <row r="36" spans="1:7" ht="17.25">
      <c r="B36" s="58"/>
    </row>
    <row r="37" spans="1:7" ht="14.25">
      <c r="B37" s="59"/>
    </row>
    <row r="38" spans="1:7" ht="18.75">
      <c r="B38" s="60"/>
    </row>
    <row r="41" spans="1:7" ht="18" customHeight="1"/>
    <row r="42" spans="1:7" ht="19.5" thickBot="1">
      <c r="A42" s="61" t="s">
        <v>300</v>
      </c>
    </row>
    <row r="43" spans="1:7" ht="12" customHeight="1">
      <c r="A43" s="596"/>
      <c r="B43" s="101" t="s">
        <v>0</v>
      </c>
      <c r="C43" s="598" t="s">
        <v>278</v>
      </c>
      <c r="D43" s="598" t="s">
        <v>279</v>
      </c>
      <c r="E43" s="594" t="s">
        <v>342</v>
      </c>
      <c r="F43" s="600" t="s">
        <v>301</v>
      </c>
      <c r="G43" s="600" t="s">
        <v>280</v>
      </c>
    </row>
    <row r="44" spans="1:7" ht="12" customHeight="1" thickBot="1">
      <c r="A44" s="597"/>
      <c r="B44" s="62" t="s">
        <v>409</v>
      </c>
      <c r="C44" s="599"/>
      <c r="D44" s="599"/>
      <c r="E44" s="595"/>
      <c r="F44" s="601"/>
      <c r="G44" s="601"/>
    </row>
    <row r="45" spans="1:7" ht="18.95" customHeight="1">
      <c r="A45" s="63" t="s">
        <v>302</v>
      </c>
      <c r="B45" s="175" t="s">
        <v>412</v>
      </c>
      <c r="C45" s="176" t="s">
        <v>413</v>
      </c>
      <c r="D45" s="177" t="s">
        <v>414</v>
      </c>
      <c r="E45" s="178" t="s">
        <v>343</v>
      </c>
      <c r="F45" s="176" t="s">
        <v>303</v>
      </c>
      <c r="G45" s="176" t="s">
        <v>304</v>
      </c>
    </row>
    <row r="46" spans="1:7" ht="18.95" customHeight="1">
      <c r="A46" s="64" t="s">
        <v>305</v>
      </c>
      <c r="B46" s="179">
        <v>3731.72</v>
      </c>
      <c r="C46" s="180">
        <v>393.93</v>
      </c>
      <c r="D46" s="180">
        <v>259.66000000000003</v>
      </c>
      <c r="E46" s="181">
        <v>550.86</v>
      </c>
      <c r="F46" s="180">
        <v>136.66</v>
      </c>
      <c r="G46" s="180">
        <v>290.49</v>
      </c>
    </row>
    <row r="47" spans="1:7" ht="18.95" customHeight="1">
      <c r="A47" s="64" t="s">
        <v>306</v>
      </c>
      <c r="B47" s="179">
        <v>1469</v>
      </c>
      <c r="C47" s="180">
        <v>169.8</v>
      </c>
      <c r="D47" s="180">
        <v>146.5</v>
      </c>
      <c r="E47" s="181">
        <v>325.64</v>
      </c>
      <c r="F47" s="180">
        <v>74.959999999999994</v>
      </c>
      <c r="G47" s="180">
        <v>154.13999999999999</v>
      </c>
    </row>
    <row r="48" spans="1:7" ht="18.95" customHeight="1">
      <c r="A48" s="64" t="s">
        <v>307</v>
      </c>
      <c r="B48" s="179">
        <v>3847.79</v>
      </c>
      <c r="C48" s="180">
        <v>259.8</v>
      </c>
      <c r="D48" s="180">
        <v>214.71</v>
      </c>
      <c r="E48" s="181">
        <v>608</v>
      </c>
      <c r="F48" s="180">
        <v>149.91999999999999</v>
      </c>
      <c r="G48" s="180">
        <v>258.70999999999998</v>
      </c>
    </row>
    <row r="49" spans="1:7" ht="18.95" customHeight="1">
      <c r="A49" s="64" t="s">
        <v>308</v>
      </c>
      <c r="B49" s="89" t="s">
        <v>309</v>
      </c>
      <c r="C49" s="89" t="s">
        <v>310</v>
      </c>
      <c r="D49" s="89" t="s">
        <v>350</v>
      </c>
      <c r="E49" s="89" t="s">
        <v>350</v>
      </c>
      <c r="F49" s="89" t="s">
        <v>310</v>
      </c>
      <c r="G49" s="89" t="s">
        <v>310</v>
      </c>
    </row>
    <row r="50" spans="1:7" ht="18.95" customHeight="1">
      <c r="A50" s="65" t="s">
        <v>311</v>
      </c>
      <c r="B50" s="125" t="s">
        <v>312</v>
      </c>
      <c r="C50" s="89" t="s">
        <v>410</v>
      </c>
      <c r="D50" s="89" t="s">
        <v>313</v>
      </c>
      <c r="E50" s="90" t="s">
        <v>367</v>
      </c>
      <c r="F50" s="89" t="s">
        <v>411</v>
      </c>
      <c r="G50" s="89" t="s">
        <v>314</v>
      </c>
    </row>
    <row r="51" spans="1:7" ht="12" customHeight="1">
      <c r="A51" s="100" t="s">
        <v>315</v>
      </c>
      <c r="B51" s="592" t="s">
        <v>316</v>
      </c>
      <c r="C51" s="592" t="s">
        <v>316</v>
      </c>
      <c r="D51" s="592" t="s">
        <v>317</v>
      </c>
      <c r="E51" s="602" t="s">
        <v>316</v>
      </c>
      <c r="F51" s="592" t="s">
        <v>318</v>
      </c>
      <c r="G51" s="592" t="s">
        <v>314</v>
      </c>
    </row>
    <row r="52" spans="1:7" ht="12" customHeight="1" thickBot="1">
      <c r="A52" s="66" t="s">
        <v>319</v>
      </c>
      <c r="B52" s="593"/>
      <c r="C52" s="593"/>
      <c r="D52" s="593"/>
      <c r="E52" s="593"/>
      <c r="F52" s="593"/>
      <c r="G52" s="593"/>
    </row>
  </sheetData>
  <sheetProtection formatCells="0" selectLockedCells="1"/>
  <mergeCells count="12">
    <mergeCell ref="F51:F52"/>
    <mergeCell ref="E43:E44"/>
    <mergeCell ref="G51:G52"/>
    <mergeCell ref="A43:A44"/>
    <mergeCell ref="C43:C44"/>
    <mergeCell ref="D43:D44"/>
    <mergeCell ref="F43:F44"/>
    <mergeCell ref="G43:G44"/>
    <mergeCell ref="B51:B52"/>
    <mergeCell ref="C51:C52"/>
    <mergeCell ref="D51:D52"/>
    <mergeCell ref="E51:E52"/>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orientation="portrait" useFirstPageNumber="1" r:id="rId1"/>
  <headerFooter>
    <oddFooter xml:space="preserve">&amp;C&amp;"Century,標準"&amp;12 2-&amp;P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topLeftCell="A38" zoomScale="85" zoomScaleNormal="85" workbookViewId="0">
      <selection activeCell="I10" sqref="I10"/>
    </sheetView>
  </sheetViews>
  <sheetFormatPr defaultRowHeight="13.5"/>
  <cols>
    <col min="1" max="10" width="4.125" style="44" customWidth="1"/>
    <col min="11" max="11" width="3.875" style="44" customWidth="1"/>
    <col min="12" max="15" width="4.125" style="44" customWidth="1"/>
    <col min="16" max="17" width="2.625" style="44" customWidth="1"/>
    <col min="18" max="18" width="3.875" style="44" customWidth="1"/>
    <col min="19" max="19" width="1.25" style="44" customWidth="1"/>
    <col min="20" max="24" width="4.125" style="44" customWidth="1"/>
    <col min="25" max="25" width="1.625" style="44" customWidth="1"/>
    <col min="26" max="28" width="4.125" style="44" customWidth="1"/>
    <col min="29" max="16384" width="9" style="44"/>
  </cols>
  <sheetData>
    <row r="1" spans="1:25" ht="13.5" customHeight="1">
      <c r="B1" s="610" t="s">
        <v>320</v>
      </c>
      <c r="C1" s="610"/>
      <c r="D1" s="610"/>
      <c r="E1" s="610"/>
      <c r="F1" s="610"/>
      <c r="G1" s="610"/>
      <c r="H1" s="7"/>
      <c r="I1" s="7"/>
      <c r="J1" s="7"/>
    </row>
    <row r="2" spans="1:25" ht="13.5" customHeight="1">
      <c r="B2" s="610"/>
      <c r="C2" s="610"/>
      <c r="D2" s="610"/>
      <c r="E2" s="610"/>
      <c r="F2" s="610"/>
      <c r="G2" s="610"/>
      <c r="H2" s="7"/>
      <c r="I2" s="7"/>
      <c r="J2" s="7"/>
    </row>
    <row r="3" spans="1:25" ht="13.5" customHeight="1">
      <c r="A3" s="67"/>
      <c r="B3" s="67"/>
      <c r="C3" s="67"/>
      <c r="D3" s="67"/>
      <c r="E3" s="67"/>
      <c r="F3" s="67"/>
      <c r="G3" s="67"/>
      <c r="H3" s="67"/>
      <c r="I3" s="67"/>
      <c r="J3" s="67"/>
      <c r="R3" s="68"/>
      <c r="S3" s="69"/>
      <c r="T3" s="609" t="s">
        <v>321</v>
      </c>
      <c r="U3" s="609"/>
      <c r="V3" s="609"/>
      <c r="W3" s="609"/>
      <c r="X3" s="609"/>
      <c r="Y3" s="70"/>
    </row>
    <row r="4" spans="1:25" ht="15" customHeight="1">
      <c r="A4" s="67"/>
      <c r="B4" s="67"/>
      <c r="C4" s="67"/>
      <c r="D4" s="67"/>
      <c r="E4" s="67"/>
      <c r="F4" s="67"/>
      <c r="G4" s="67"/>
      <c r="H4" s="67"/>
      <c r="I4" s="67"/>
      <c r="J4" s="67"/>
      <c r="Q4" s="51"/>
      <c r="T4" s="609"/>
      <c r="U4" s="609"/>
      <c r="V4" s="609"/>
      <c r="W4" s="609"/>
      <c r="X4" s="609"/>
      <c r="Y4" s="70"/>
    </row>
    <row r="5" spans="1:25" ht="15" customHeight="1">
      <c r="A5" s="67"/>
      <c r="B5" s="67"/>
      <c r="C5" s="67"/>
      <c r="D5" s="67"/>
      <c r="E5" s="67"/>
      <c r="F5" s="67"/>
      <c r="G5" s="67"/>
      <c r="H5" s="67"/>
      <c r="I5" s="67"/>
      <c r="J5" s="67"/>
      <c r="Q5" s="51"/>
      <c r="T5" s="609" t="s">
        <v>322</v>
      </c>
      <c r="U5" s="609"/>
      <c r="V5" s="609"/>
      <c r="W5" s="609"/>
      <c r="X5" s="609"/>
      <c r="Y5" s="70"/>
    </row>
    <row r="6" spans="1:25" ht="15" customHeight="1">
      <c r="A6" s="67"/>
      <c r="B6" s="67"/>
      <c r="C6" s="67"/>
      <c r="D6" s="67"/>
      <c r="E6" s="77"/>
      <c r="F6" s="69"/>
      <c r="H6" s="603" t="s">
        <v>323</v>
      </c>
      <c r="I6" s="604"/>
      <c r="J6" s="604"/>
      <c r="K6" s="604"/>
      <c r="L6" s="604"/>
      <c r="M6" s="605"/>
      <c r="N6" s="68"/>
      <c r="O6" s="68"/>
      <c r="P6" s="68"/>
      <c r="Q6" s="72"/>
      <c r="R6" s="73"/>
      <c r="S6" s="69"/>
      <c r="T6" s="609"/>
      <c r="U6" s="609"/>
      <c r="V6" s="609"/>
      <c r="W6" s="609"/>
      <c r="X6" s="609"/>
      <c r="Y6" s="70"/>
    </row>
    <row r="7" spans="1:25" ht="15" customHeight="1">
      <c r="A7" s="67"/>
      <c r="B7" s="611" t="s">
        <v>326</v>
      </c>
      <c r="C7" s="612"/>
      <c r="D7" s="77"/>
      <c r="E7" s="77"/>
      <c r="F7" s="191"/>
      <c r="G7" s="73"/>
      <c r="H7" s="606"/>
      <c r="I7" s="607"/>
      <c r="J7" s="607"/>
      <c r="K7" s="607"/>
      <c r="L7" s="607"/>
      <c r="M7" s="608"/>
      <c r="Q7" s="51"/>
      <c r="R7" s="68"/>
      <c r="S7" s="69"/>
      <c r="T7" s="609" t="s">
        <v>324</v>
      </c>
      <c r="U7" s="609"/>
      <c r="V7" s="609"/>
      <c r="W7" s="609"/>
      <c r="X7" s="609"/>
      <c r="Y7" s="70"/>
    </row>
    <row r="8" spans="1:25" ht="15" customHeight="1">
      <c r="A8" s="67"/>
      <c r="B8" s="613"/>
      <c r="C8" s="614"/>
      <c r="D8" s="77"/>
      <c r="E8" s="77"/>
      <c r="F8" s="307"/>
      <c r="G8" s="77"/>
      <c r="H8" s="67"/>
      <c r="I8" s="67"/>
      <c r="J8" s="67"/>
      <c r="Q8" s="51"/>
      <c r="T8" s="609"/>
      <c r="U8" s="609"/>
      <c r="V8" s="609"/>
      <c r="W8" s="609"/>
      <c r="X8" s="609"/>
      <c r="Y8" s="70"/>
    </row>
    <row r="9" spans="1:25" ht="15" customHeight="1">
      <c r="A9" s="67"/>
      <c r="B9" s="613"/>
      <c r="C9" s="614"/>
      <c r="D9" s="77"/>
      <c r="E9" s="77"/>
      <c r="F9" s="307"/>
      <c r="G9" s="77"/>
      <c r="Q9" s="51"/>
      <c r="R9" s="68"/>
      <c r="S9" s="69"/>
      <c r="T9" s="609" t="s">
        <v>325</v>
      </c>
      <c r="U9" s="609"/>
      <c r="V9" s="609"/>
      <c r="W9" s="609"/>
      <c r="X9" s="609"/>
      <c r="Y9" s="70"/>
    </row>
    <row r="10" spans="1:25" ht="15" customHeight="1">
      <c r="A10" s="67"/>
      <c r="B10" s="613"/>
      <c r="C10" s="614"/>
      <c r="D10" s="77"/>
      <c r="E10" s="77"/>
      <c r="F10" s="307"/>
      <c r="G10" s="77"/>
      <c r="T10" s="609"/>
      <c r="U10" s="609"/>
      <c r="V10" s="609"/>
      <c r="W10" s="609"/>
      <c r="X10" s="609"/>
      <c r="Y10" s="70"/>
    </row>
    <row r="11" spans="1:25" ht="15" customHeight="1">
      <c r="A11" s="67"/>
      <c r="B11" s="613"/>
      <c r="C11" s="614"/>
      <c r="D11" s="77"/>
      <c r="E11" s="77"/>
      <c r="F11" s="307"/>
      <c r="G11" s="77"/>
      <c r="H11" s="67"/>
      <c r="I11" s="67"/>
      <c r="J11" s="67"/>
      <c r="T11" s="74"/>
      <c r="U11" s="74"/>
      <c r="V11" s="74"/>
      <c r="W11" s="74"/>
      <c r="X11" s="74"/>
      <c r="Y11" s="74"/>
    </row>
    <row r="12" spans="1:25" ht="15" customHeight="1">
      <c r="A12" s="67"/>
      <c r="B12" s="613"/>
      <c r="C12" s="614"/>
      <c r="D12" s="77"/>
      <c r="E12" s="77"/>
      <c r="F12" s="307"/>
      <c r="G12" s="77"/>
      <c r="H12" s="67"/>
      <c r="I12" s="67"/>
      <c r="J12" s="67"/>
      <c r="T12" s="609" t="s">
        <v>330</v>
      </c>
      <c r="U12" s="609"/>
      <c r="V12" s="609"/>
      <c r="W12" s="609"/>
      <c r="X12" s="609"/>
      <c r="Y12" s="70"/>
    </row>
    <row r="13" spans="1:25" ht="15" customHeight="1">
      <c r="A13" s="67"/>
      <c r="B13" s="613"/>
      <c r="C13" s="614"/>
      <c r="D13" s="77"/>
      <c r="E13" s="69"/>
      <c r="F13" s="192"/>
      <c r="G13" s="69"/>
      <c r="R13" s="191"/>
      <c r="S13" s="69"/>
      <c r="T13" s="609"/>
      <c r="U13" s="609"/>
      <c r="V13" s="609"/>
      <c r="W13" s="609"/>
      <c r="X13" s="609"/>
      <c r="Y13" s="70"/>
    </row>
    <row r="14" spans="1:25" ht="15" customHeight="1">
      <c r="A14" s="67"/>
      <c r="B14" s="613"/>
      <c r="C14" s="614"/>
      <c r="D14" s="75"/>
      <c r="E14" s="75"/>
      <c r="F14" s="98"/>
      <c r="G14" s="304"/>
      <c r="H14" s="603" t="s">
        <v>328</v>
      </c>
      <c r="I14" s="604"/>
      <c r="J14" s="604"/>
      <c r="K14" s="604"/>
      <c r="L14" s="604"/>
      <c r="M14" s="605"/>
      <c r="N14" s="68"/>
      <c r="O14" s="68"/>
      <c r="P14" s="68"/>
      <c r="Q14" s="51"/>
      <c r="R14" s="68"/>
      <c r="S14" s="69"/>
      <c r="T14" s="609" t="s">
        <v>327</v>
      </c>
      <c r="U14" s="609"/>
      <c r="V14" s="609"/>
      <c r="W14" s="609"/>
      <c r="X14" s="609"/>
      <c r="Y14" s="70"/>
    </row>
    <row r="15" spans="1:25" ht="15" customHeight="1">
      <c r="A15" s="67"/>
      <c r="B15" s="613"/>
      <c r="C15" s="614"/>
      <c r="D15" s="77"/>
      <c r="E15" s="77"/>
      <c r="F15" s="192"/>
      <c r="G15" s="73"/>
      <c r="H15" s="606"/>
      <c r="I15" s="607"/>
      <c r="J15" s="607"/>
      <c r="K15" s="607"/>
      <c r="L15" s="607"/>
      <c r="M15" s="608"/>
      <c r="Q15" s="190"/>
      <c r="R15" s="73"/>
      <c r="S15" s="69"/>
      <c r="T15" s="609"/>
      <c r="U15" s="609"/>
      <c r="V15" s="609"/>
      <c r="W15" s="609"/>
      <c r="X15" s="609"/>
      <c r="Y15" s="70"/>
    </row>
    <row r="16" spans="1:25" ht="15" customHeight="1">
      <c r="A16" s="67"/>
      <c r="B16" s="613"/>
      <c r="C16" s="614"/>
      <c r="D16" s="69"/>
      <c r="E16" s="69"/>
      <c r="F16" s="192"/>
      <c r="G16" s="69"/>
      <c r="R16" s="98"/>
      <c r="S16" s="69"/>
      <c r="T16" s="609" t="s">
        <v>329</v>
      </c>
      <c r="U16" s="609"/>
      <c r="V16" s="609"/>
      <c r="W16" s="609"/>
      <c r="X16" s="609"/>
      <c r="Y16" s="70"/>
    </row>
    <row r="17" spans="1:25" ht="15" customHeight="1">
      <c r="A17" s="67"/>
      <c r="B17" s="613"/>
      <c r="C17" s="614"/>
      <c r="D17" s="77"/>
      <c r="E17" s="69"/>
      <c r="F17" s="192"/>
      <c r="G17" s="69"/>
      <c r="T17" s="609"/>
      <c r="U17" s="609"/>
      <c r="V17" s="609"/>
      <c r="W17" s="609"/>
      <c r="X17" s="609"/>
      <c r="Y17" s="70"/>
    </row>
    <row r="18" spans="1:25" ht="15" customHeight="1">
      <c r="A18" s="67"/>
      <c r="B18" s="613"/>
      <c r="C18" s="614"/>
      <c r="D18" s="77"/>
      <c r="E18" s="69"/>
      <c r="F18" s="192"/>
      <c r="G18" s="69"/>
      <c r="Q18" s="69"/>
      <c r="R18" s="69"/>
      <c r="Y18" s="74"/>
    </row>
    <row r="19" spans="1:25" ht="15" customHeight="1">
      <c r="A19" s="67"/>
      <c r="B19" s="613"/>
      <c r="C19" s="614"/>
      <c r="D19" s="77"/>
      <c r="E19" s="69"/>
      <c r="F19" s="192"/>
      <c r="G19" s="69"/>
      <c r="R19" s="67"/>
      <c r="S19" s="67"/>
      <c r="T19" s="609" t="s">
        <v>331</v>
      </c>
      <c r="U19" s="609"/>
      <c r="V19" s="609"/>
      <c r="W19" s="609"/>
      <c r="X19" s="609"/>
      <c r="Y19" s="70"/>
    </row>
    <row r="20" spans="1:25" ht="15" customHeight="1">
      <c r="A20" s="67"/>
      <c r="B20" s="613"/>
      <c r="C20" s="614"/>
      <c r="D20" s="77"/>
      <c r="E20" s="69"/>
      <c r="F20" s="192"/>
      <c r="G20" s="69"/>
      <c r="Q20" s="188"/>
      <c r="R20" s="76"/>
      <c r="S20" s="77"/>
      <c r="T20" s="609"/>
      <c r="U20" s="609"/>
      <c r="V20" s="609"/>
      <c r="W20" s="609"/>
      <c r="X20" s="609"/>
      <c r="Y20" s="70"/>
    </row>
    <row r="21" spans="1:25" ht="15" customHeight="1">
      <c r="A21" s="67"/>
      <c r="B21" s="615"/>
      <c r="C21" s="616"/>
      <c r="D21" s="77"/>
      <c r="E21" s="69"/>
      <c r="F21" s="98"/>
      <c r="G21" s="304"/>
      <c r="H21" s="603" t="s">
        <v>332</v>
      </c>
      <c r="I21" s="604"/>
      <c r="J21" s="604"/>
      <c r="K21" s="604"/>
      <c r="L21" s="604"/>
      <c r="M21" s="605"/>
      <c r="N21" s="75"/>
      <c r="O21" s="75"/>
      <c r="P21" s="68"/>
      <c r="Q21" s="99"/>
      <c r="R21" s="75"/>
      <c r="S21" s="77"/>
      <c r="T21" s="609" t="s">
        <v>337</v>
      </c>
      <c r="U21" s="609"/>
      <c r="V21" s="609"/>
      <c r="W21" s="609"/>
      <c r="X21" s="609"/>
      <c r="Y21" s="70"/>
    </row>
    <row r="22" spans="1:25" ht="15" customHeight="1">
      <c r="A22" s="67"/>
      <c r="B22" s="67"/>
      <c r="C22" s="307"/>
      <c r="D22" s="77"/>
      <c r="H22" s="606"/>
      <c r="I22" s="607"/>
      <c r="J22" s="607"/>
      <c r="K22" s="607"/>
      <c r="L22" s="607"/>
      <c r="M22" s="608"/>
      <c r="N22" s="67"/>
      <c r="O22" s="67"/>
      <c r="Q22" s="111"/>
      <c r="R22" s="67"/>
      <c r="S22" s="67"/>
      <c r="T22" s="609"/>
      <c r="U22" s="609"/>
      <c r="V22" s="609"/>
      <c r="W22" s="609"/>
      <c r="X22" s="609"/>
      <c r="Y22" s="70"/>
    </row>
    <row r="23" spans="1:25" ht="15" customHeight="1">
      <c r="B23" s="110"/>
      <c r="C23" s="308"/>
      <c r="D23" s="77"/>
      <c r="Q23" s="188"/>
      <c r="R23" s="75"/>
      <c r="T23" s="609" t="s">
        <v>471</v>
      </c>
      <c r="U23" s="609"/>
      <c r="V23" s="609"/>
      <c r="W23" s="609"/>
      <c r="X23" s="609"/>
    </row>
    <row r="24" spans="1:25" ht="15" customHeight="1">
      <c r="A24" s="67"/>
      <c r="B24" s="67"/>
      <c r="C24" s="307"/>
      <c r="D24" s="77"/>
      <c r="Q24" s="69"/>
      <c r="T24" s="609"/>
      <c r="U24" s="609"/>
      <c r="V24" s="609"/>
      <c r="W24" s="609"/>
      <c r="X24" s="609"/>
      <c r="Y24" s="74"/>
    </row>
    <row r="25" spans="1:25" ht="15" customHeight="1">
      <c r="A25" s="67"/>
      <c r="B25" s="67"/>
      <c r="C25" s="307"/>
      <c r="D25" s="77"/>
      <c r="Q25" s="69"/>
      <c r="R25" s="69"/>
      <c r="T25" s="189"/>
      <c r="U25" s="189"/>
      <c r="V25" s="189"/>
      <c r="W25" s="189"/>
      <c r="X25" s="189"/>
      <c r="Y25" s="74"/>
    </row>
    <row r="26" spans="1:25" ht="15" customHeight="1">
      <c r="A26" s="67"/>
      <c r="C26" s="192"/>
      <c r="D26" s="77"/>
      <c r="Q26" s="69"/>
      <c r="R26" s="187"/>
      <c r="S26" s="69"/>
      <c r="T26" s="609" t="s">
        <v>333</v>
      </c>
      <c r="U26" s="609"/>
      <c r="V26" s="609"/>
      <c r="W26" s="609"/>
      <c r="X26" s="609"/>
      <c r="Y26" s="70"/>
    </row>
    <row r="27" spans="1:25" ht="15" customHeight="1">
      <c r="A27" s="67"/>
      <c r="C27" s="192"/>
      <c r="D27" s="77"/>
      <c r="R27" s="192"/>
      <c r="T27" s="609"/>
      <c r="U27" s="609"/>
      <c r="V27" s="609"/>
      <c r="W27" s="609"/>
      <c r="X27" s="609"/>
      <c r="Y27" s="70"/>
    </row>
    <row r="28" spans="1:25" ht="15" customHeight="1">
      <c r="A28" s="67"/>
      <c r="B28" s="603" t="s">
        <v>335</v>
      </c>
      <c r="C28" s="604"/>
      <c r="D28" s="604"/>
      <c r="E28" s="604"/>
      <c r="F28" s="604"/>
      <c r="G28" s="605"/>
      <c r="L28" s="77"/>
      <c r="M28" s="77"/>
      <c r="N28" s="77"/>
      <c r="O28" s="77"/>
      <c r="P28" s="69"/>
      <c r="Q28" s="306"/>
      <c r="T28" s="609" t="s">
        <v>334</v>
      </c>
      <c r="U28" s="609"/>
      <c r="V28" s="609"/>
      <c r="W28" s="609"/>
      <c r="X28" s="609"/>
      <c r="Y28" s="70"/>
    </row>
    <row r="29" spans="1:25" ht="15" customHeight="1">
      <c r="A29" s="67"/>
      <c r="B29" s="617"/>
      <c r="C29" s="618"/>
      <c r="D29" s="618"/>
      <c r="E29" s="618"/>
      <c r="F29" s="618"/>
      <c r="G29" s="619"/>
      <c r="H29" s="304"/>
      <c r="I29" s="304"/>
      <c r="J29" s="304"/>
      <c r="K29" s="304"/>
      <c r="L29" s="75"/>
      <c r="M29" s="75"/>
      <c r="N29" s="75"/>
      <c r="O29" s="75"/>
      <c r="P29" s="304"/>
      <c r="Q29" s="305"/>
      <c r="R29" s="191"/>
      <c r="S29" s="69"/>
      <c r="T29" s="609"/>
      <c r="U29" s="609"/>
      <c r="V29" s="609"/>
      <c r="W29" s="609"/>
      <c r="X29" s="609"/>
      <c r="Y29" s="70"/>
    </row>
    <row r="30" spans="1:25" ht="15" customHeight="1">
      <c r="A30" s="67"/>
      <c r="B30" s="617"/>
      <c r="C30" s="618"/>
      <c r="D30" s="618"/>
      <c r="E30" s="618"/>
      <c r="F30" s="618"/>
      <c r="G30" s="619"/>
      <c r="R30" s="98"/>
      <c r="S30" s="69"/>
      <c r="T30" s="609" t="s">
        <v>336</v>
      </c>
      <c r="U30" s="609"/>
      <c r="V30" s="609"/>
      <c r="W30" s="609"/>
      <c r="X30" s="609"/>
      <c r="Y30" s="70"/>
    </row>
    <row r="31" spans="1:25" ht="15" customHeight="1">
      <c r="A31" s="67"/>
      <c r="B31" s="606"/>
      <c r="C31" s="607"/>
      <c r="D31" s="607"/>
      <c r="E31" s="607"/>
      <c r="F31" s="607"/>
      <c r="G31" s="608"/>
      <c r="H31" s="77"/>
      <c r="I31" s="77"/>
      <c r="L31" s="67"/>
      <c r="M31" s="67"/>
      <c r="N31" s="67"/>
      <c r="O31" s="67"/>
      <c r="Q31" s="51"/>
      <c r="T31" s="609"/>
      <c r="U31" s="609"/>
      <c r="V31" s="609"/>
      <c r="W31" s="609"/>
      <c r="X31" s="609"/>
      <c r="Y31" s="70"/>
    </row>
    <row r="32" spans="1:25" ht="15" customHeight="1">
      <c r="A32" s="67"/>
      <c r="D32" s="67"/>
      <c r="E32" s="192"/>
      <c r="F32" s="69"/>
      <c r="G32" s="77"/>
      <c r="H32" s="77"/>
      <c r="I32" s="77"/>
      <c r="L32" s="67"/>
      <c r="M32" s="67"/>
      <c r="N32" s="67"/>
      <c r="O32" s="67"/>
      <c r="Q32" s="51"/>
      <c r="R32" s="68"/>
      <c r="S32" s="69"/>
      <c r="T32" s="609" t="s">
        <v>337</v>
      </c>
      <c r="U32" s="609"/>
      <c r="V32" s="609"/>
      <c r="W32" s="609"/>
      <c r="X32" s="609"/>
      <c r="Y32" s="70"/>
    </row>
    <row r="33" spans="1:25" ht="15" customHeight="1">
      <c r="A33" s="67"/>
      <c r="E33" s="192"/>
      <c r="F33" s="69"/>
      <c r="G33" s="69"/>
      <c r="H33" s="77"/>
      <c r="I33" s="69"/>
      <c r="O33" s="67"/>
      <c r="T33" s="609"/>
      <c r="U33" s="609"/>
      <c r="V33" s="609"/>
      <c r="W33" s="609"/>
      <c r="X33" s="609"/>
      <c r="Y33" s="70"/>
    </row>
    <row r="34" spans="1:25" ht="15" customHeight="1">
      <c r="A34" s="67"/>
      <c r="E34" s="192"/>
      <c r="F34" s="69"/>
      <c r="G34" s="69"/>
      <c r="H34" s="77"/>
      <c r="I34" s="69"/>
      <c r="T34" s="74"/>
      <c r="U34" s="74"/>
      <c r="V34" s="74"/>
      <c r="W34" s="74"/>
      <c r="X34" s="74"/>
      <c r="Y34" s="74"/>
    </row>
    <row r="35" spans="1:25" ht="15" customHeight="1">
      <c r="A35" s="67"/>
      <c r="B35" s="67"/>
      <c r="C35" s="67"/>
      <c r="D35" s="67"/>
      <c r="E35" s="307"/>
      <c r="F35" s="77"/>
      <c r="G35" s="77"/>
      <c r="H35" s="77"/>
      <c r="I35" s="75"/>
      <c r="R35" s="67"/>
      <c r="S35" s="67"/>
      <c r="T35" s="609" t="s">
        <v>333</v>
      </c>
      <c r="U35" s="609"/>
      <c r="V35" s="609"/>
      <c r="W35" s="609"/>
      <c r="X35" s="609"/>
      <c r="Y35" s="70"/>
    </row>
    <row r="36" spans="1:25" ht="15" customHeight="1">
      <c r="A36" s="67"/>
      <c r="B36" s="67"/>
      <c r="C36" s="67"/>
      <c r="D36" s="67"/>
      <c r="E36" s="71"/>
      <c r="F36" s="304"/>
      <c r="G36" s="304"/>
      <c r="H36" s="603" t="s">
        <v>123</v>
      </c>
      <c r="I36" s="618"/>
      <c r="J36" s="604"/>
      <c r="K36" s="604"/>
      <c r="L36" s="604"/>
      <c r="M36" s="605"/>
      <c r="O36" s="69"/>
      <c r="P36" s="304"/>
      <c r="Q36" s="72"/>
      <c r="R36" s="76"/>
      <c r="S36" s="77"/>
      <c r="T36" s="609"/>
      <c r="U36" s="609"/>
      <c r="V36" s="609"/>
      <c r="W36" s="609"/>
      <c r="X36" s="609"/>
      <c r="Y36" s="70"/>
    </row>
    <row r="37" spans="1:25" ht="15" customHeight="1">
      <c r="A37" s="67"/>
      <c r="B37" s="67"/>
      <c r="C37" s="67"/>
      <c r="D37" s="67"/>
      <c r="E37" s="309"/>
      <c r="F37" s="73"/>
      <c r="G37" s="73"/>
      <c r="H37" s="606"/>
      <c r="I37" s="607"/>
      <c r="J37" s="607"/>
      <c r="K37" s="607"/>
      <c r="L37" s="607"/>
      <c r="M37" s="608"/>
      <c r="N37" s="73"/>
      <c r="O37" s="73"/>
      <c r="Q37" s="51"/>
      <c r="R37" s="75"/>
      <c r="S37" s="77"/>
      <c r="T37" s="609" t="s">
        <v>337</v>
      </c>
      <c r="U37" s="609"/>
      <c r="V37" s="609"/>
      <c r="W37" s="609"/>
      <c r="X37" s="609"/>
      <c r="Y37" s="70"/>
    </row>
    <row r="38" spans="1:25" ht="15" customHeight="1">
      <c r="A38" s="67"/>
      <c r="B38" s="67"/>
      <c r="C38" s="67"/>
      <c r="D38" s="67"/>
      <c r="E38" s="307"/>
      <c r="F38" s="69"/>
      <c r="G38" s="69"/>
      <c r="H38" s="77"/>
      <c r="I38" s="73"/>
      <c r="L38" s="67"/>
      <c r="M38" s="67"/>
      <c r="N38" s="77"/>
      <c r="O38" s="77"/>
      <c r="R38" s="67"/>
      <c r="S38" s="67"/>
      <c r="T38" s="609"/>
      <c r="U38" s="609"/>
      <c r="V38" s="609"/>
      <c r="W38" s="609"/>
      <c r="X38" s="609"/>
      <c r="Y38" s="70"/>
    </row>
    <row r="39" spans="1:25" ht="15" customHeight="1">
      <c r="A39" s="67"/>
      <c r="B39" s="67"/>
      <c r="C39" s="67"/>
      <c r="D39" s="67"/>
      <c r="E39" s="307"/>
      <c r="F39" s="69"/>
      <c r="G39" s="69"/>
      <c r="H39" s="77"/>
      <c r="I39" s="69"/>
      <c r="N39" s="69"/>
      <c r="O39" s="69"/>
      <c r="T39" s="74"/>
      <c r="U39" s="74"/>
      <c r="V39" s="74"/>
      <c r="W39" s="74"/>
      <c r="X39" s="74"/>
      <c r="Y39" s="74"/>
    </row>
    <row r="40" spans="1:25" ht="15" customHeight="1">
      <c r="A40" s="67"/>
      <c r="B40" s="67"/>
      <c r="C40" s="67"/>
      <c r="D40" s="67"/>
      <c r="E40" s="307"/>
      <c r="F40" s="69"/>
      <c r="G40" s="69"/>
      <c r="H40" s="77"/>
      <c r="I40" s="304"/>
      <c r="N40" s="69"/>
      <c r="O40" s="69"/>
      <c r="R40" s="67"/>
      <c r="S40" s="67"/>
      <c r="T40" s="609" t="s">
        <v>333</v>
      </c>
      <c r="U40" s="609"/>
      <c r="V40" s="609"/>
      <c r="W40" s="609"/>
      <c r="X40" s="609"/>
      <c r="Y40" s="70"/>
    </row>
    <row r="41" spans="1:25" ht="15" customHeight="1">
      <c r="A41" s="67"/>
      <c r="B41" s="67"/>
      <c r="C41" s="67"/>
      <c r="D41" s="67"/>
      <c r="E41" s="71"/>
      <c r="F41" s="304"/>
      <c r="G41" s="304"/>
      <c r="H41" s="603" t="s">
        <v>125</v>
      </c>
      <c r="I41" s="604"/>
      <c r="J41" s="604"/>
      <c r="K41" s="604"/>
      <c r="L41" s="604"/>
      <c r="M41" s="605"/>
      <c r="N41" s="304"/>
      <c r="O41" s="304"/>
      <c r="P41" s="304"/>
      <c r="Q41" s="72"/>
      <c r="R41" s="76"/>
      <c r="S41" s="77"/>
      <c r="T41" s="609"/>
      <c r="U41" s="609"/>
      <c r="V41" s="609"/>
      <c r="W41" s="609"/>
      <c r="X41" s="609"/>
      <c r="Y41" s="70"/>
    </row>
    <row r="42" spans="1:25" ht="15" customHeight="1">
      <c r="A42" s="67"/>
      <c r="B42" s="67"/>
      <c r="C42" s="67"/>
      <c r="D42" s="67"/>
      <c r="E42" s="309"/>
      <c r="F42" s="73"/>
      <c r="G42" s="73"/>
      <c r="H42" s="606"/>
      <c r="I42" s="607"/>
      <c r="J42" s="607"/>
      <c r="K42" s="607"/>
      <c r="L42" s="607"/>
      <c r="M42" s="608"/>
      <c r="O42" s="69"/>
      <c r="Q42" s="51"/>
      <c r="R42" s="75"/>
      <c r="S42" s="77"/>
      <c r="T42" s="609" t="s">
        <v>337</v>
      </c>
      <c r="U42" s="609"/>
      <c r="V42" s="609"/>
      <c r="W42" s="609"/>
      <c r="X42" s="609"/>
      <c r="Y42" s="70"/>
    </row>
    <row r="43" spans="1:25" ht="15" customHeight="1">
      <c r="A43" s="67"/>
      <c r="B43" s="67"/>
      <c r="C43" s="67"/>
      <c r="D43" s="67"/>
      <c r="E43" s="307"/>
      <c r="F43" s="69"/>
      <c r="G43" s="69"/>
      <c r="J43" s="67"/>
      <c r="K43" s="67"/>
      <c r="L43" s="67"/>
      <c r="M43" s="67"/>
      <c r="O43" s="69"/>
      <c r="R43" s="67"/>
      <c r="S43" s="67"/>
      <c r="T43" s="609"/>
      <c r="U43" s="609"/>
      <c r="V43" s="609"/>
      <c r="W43" s="609"/>
      <c r="X43" s="609"/>
      <c r="Y43" s="70"/>
    </row>
    <row r="44" spans="1:25" ht="15" customHeight="1">
      <c r="A44" s="67"/>
      <c r="B44" s="67"/>
      <c r="C44" s="67"/>
      <c r="D44" s="67"/>
      <c r="E44" s="307"/>
      <c r="F44" s="69"/>
      <c r="G44" s="69"/>
      <c r="O44" s="69"/>
      <c r="T44" s="74"/>
      <c r="U44" s="74"/>
      <c r="V44" s="74"/>
      <c r="W44" s="74"/>
      <c r="X44" s="74"/>
      <c r="Y44" s="74"/>
    </row>
    <row r="45" spans="1:25" ht="15" customHeight="1">
      <c r="A45" s="67"/>
      <c r="B45" s="67"/>
      <c r="C45" s="67"/>
      <c r="D45" s="67"/>
      <c r="E45" s="307"/>
      <c r="F45" s="69"/>
      <c r="G45" s="69"/>
      <c r="O45" s="69"/>
      <c r="P45" s="69"/>
      <c r="Q45" s="69"/>
      <c r="R45" s="67"/>
      <c r="S45" s="67"/>
      <c r="T45" s="609" t="s">
        <v>333</v>
      </c>
      <c r="U45" s="609"/>
      <c r="V45" s="609"/>
      <c r="W45" s="609"/>
      <c r="X45" s="609"/>
      <c r="Y45" s="70"/>
    </row>
    <row r="46" spans="1:25" ht="15" customHeight="1">
      <c r="A46" s="67"/>
      <c r="B46" s="67"/>
      <c r="C46" s="67"/>
      <c r="D46" s="67"/>
      <c r="E46" s="71"/>
      <c r="F46" s="304"/>
      <c r="G46" s="304"/>
      <c r="H46" s="603" t="s">
        <v>338</v>
      </c>
      <c r="I46" s="604"/>
      <c r="J46" s="604"/>
      <c r="K46" s="604"/>
      <c r="L46" s="604"/>
      <c r="M46" s="605"/>
      <c r="O46" s="69"/>
      <c r="P46" s="304"/>
      <c r="Q46" s="72"/>
      <c r="R46" s="76"/>
      <c r="S46" s="77"/>
      <c r="T46" s="609"/>
      <c r="U46" s="609"/>
      <c r="V46" s="609"/>
      <c r="W46" s="609"/>
      <c r="X46" s="609"/>
      <c r="Y46" s="70"/>
    </row>
    <row r="47" spans="1:25" ht="15" customHeight="1">
      <c r="A47" s="67"/>
      <c r="B47" s="67"/>
      <c r="C47" s="67"/>
      <c r="D47" s="67"/>
      <c r="E47" s="309"/>
      <c r="F47" s="73"/>
      <c r="G47" s="73"/>
      <c r="H47" s="606"/>
      <c r="I47" s="607"/>
      <c r="J47" s="607"/>
      <c r="K47" s="607"/>
      <c r="L47" s="607"/>
      <c r="M47" s="608"/>
      <c r="N47" s="73"/>
      <c r="O47" s="73"/>
      <c r="Q47" s="51"/>
      <c r="R47" s="75"/>
      <c r="S47" s="77"/>
      <c r="T47" s="609" t="s">
        <v>337</v>
      </c>
      <c r="U47" s="609"/>
      <c r="V47" s="609"/>
      <c r="W47" s="609"/>
      <c r="X47" s="609"/>
      <c r="Y47" s="70"/>
    </row>
    <row r="48" spans="1:25" ht="15" customHeight="1">
      <c r="A48" s="67"/>
      <c r="B48" s="67"/>
      <c r="C48" s="67"/>
      <c r="D48" s="67"/>
      <c r="E48" s="307"/>
      <c r="F48" s="69"/>
      <c r="G48" s="69"/>
      <c r="J48" s="67"/>
      <c r="K48" s="67"/>
      <c r="L48" s="67"/>
      <c r="M48" s="67"/>
      <c r="N48" s="69"/>
      <c r="O48" s="69"/>
      <c r="R48" s="67"/>
      <c r="S48" s="67"/>
      <c r="T48" s="609"/>
      <c r="U48" s="609"/>
      <c r="V48" s="609"/>
      <c r="W48" s="609"/>
      <c r="X48" s="609"/>
      <c r="Y48" s="70"/>
    </row>
    <row r="49" spans="1:25" ht="15" customHeight="1">
      <c r="A49" s="67"/>
      <c r="B49" s="67"/>
      <c r="C49" s="67"/>
      <c r="D49" s="67"/>
      <c r="E49" s="307"/>
      <c r="F49" s="69"/>
      <c r="G49" s="69"/>
      <c r="N49" s="69"/>
      <c r="O49" s="69"/>
      <c r="T49" s="74"/>
      <c r="U49" s="74"/>
      <c r="V49" s="74"/>
      <c r="W49" s="74"/>
      <c r="X49" s="74"/>
      <c r="Y49" s="74"/>
    </row>
    <row r="50" spans="1:25" ht="15" customHeight="1">
      <c r="A50" s="67"/>
      <c r="B50" s="67"/>
      <c r="C50" s="67"/>
      <c r="D50" s="67"/>
      <c r="E50" s="71"/>
      <c r="F50" s="304"/>
      <c r="G50" s="304"/>
      <c r="H50" s="603" t="s">
        <v>339</v>
      </c>
      <c r="I50" s="604"/>
      <c r="J50" s="604"/>
      <c r="K50" s="604"/>
      <c r="L50" s="604"/>
      <c r="M50" s="605"/>
      <c r="N50" s="304"/>
      <c r="O50" s="304"/>
      <c r="P50" s="304"/>
      <c r="Q50" s="68"/>
      <c r="R50" s="75"/>
      <c r="S50" s="77"/>
      <c r="T50" s="609" t="s">
        <v>333</v>
      </c>
      <c r="U50" s="609"/>
      <c r="V50" s="609"/>
      <c r="W50" s="609"/>
      <c r="X50" s="609"/>
      <c r="Y50" s="70"/>
    </row>
    <row r="51" spans="1:25" ht="15" customHeight="1">
      <c r="A51" s="67"/>
      <c r="B51" s="67"/>
      <c r="C51" s="67"/>
      <c r="D51" s="67"/>
      <c r="E51" s="309"/>
      <c r="F51" s="73"/>
      <c r="G51" s="73"/>
      <c r="H51" s="606"/>
      <c r="I51" s="607"/>
      <c r="J51" s="607"/>
      <c r="K51" s="607"/>
      <c r="L51" s="607"/>
      <c r="M51" s="608"/>
      <c r="N51" s="73"/>
      <c r="O51" s="73"/>
      <c r="R51" s="67"/>
      <c r="S51" s="67"/>
      <c r="T51" s="609"/>
      <c r="U51" s="609"/>
      <c r="V51" s="609"/>
      <c r="W51" s="609"/>
      <c r="X51" s="609"/>
      <c r="Y51" s="70"/>
    </row>
    <row r="52" spans="1:25" ht="15" customHeight="1">
      <c r="A52" s="67"/>
      <c r="B52" s="67"/>
      <c r="C52" s="67"/>
      <c r="D52" s="67"/>
      <c r="E52" s="307"/>
      <c r="F52" s="69"/>
      <c r="G52" s="69"/>
      <c r="N52" s="69"/>
      <c r="O52" s="69"/>
      <c r="T52" s="74"/>
      <c r="U52" s="74"/>
      <c r="V52" s="74"/>
      <c r="W52" s="74"/>
      <c r="X52" s="74"/>
      <c r="Y52" s="74"/>
    </row>
    <row r="53" spans="1:25" ht="15" customHeight="1">
      <c r="A53" s="67"/>
      <c r="B53" s="67"/>
      <c r="C53" s="67"/>
      <c r="D53" s="67"/>
      <c r="E53" s="307"/>
      <c r="F53" s="69"/>
      <c r="G53" s="69"/>
      <c r="N53" s="69"/>
      <c r="O53" s="69"/>
      <c r="T53" s="74"/>
      <c r="U53" s="74"/>
      <c r="V53" s="74"/>
      <c r="W53" s="74"/>
      <c r="X53" s="74"/>
      <c r="Y53" s="74"/>
    </row>
    <row r="54" spans="1:25" ht="15" customHeight="1">
      <c r="A54" s="67"/>
      <c r="B54" s="67"/>
      <c r="C54" s="67"/>
      <c r="D54" s="67"/>
      <c r="E54" s="71"/>
      <c r="F54" s="304"/>
      <c r="G54" s="304"/>
      <c r="H54" s="603" t="s">
        <v>340</v>
      </c>
      <c r="I54" s="604"/>
      <c r="J54" s="604"/>
      <c r="K54" s="604"/>
      <c r="L54" s="604"/>
      <c r="M54" s="605"/>
      <c r="N54" s="304"/>
      <c r="O54" s="304"/>
      <c r="P54" s="304"/>
      <c r="Q54" s="68"/>
      <c r="R54" s="75"/>
      <c r="S54" s="77"/>
      <c r="T54" s="609" t="s">
        <v>333</v>
      </c>
      <c r="U54" s="609"/>
      <c r="V54" s="609"/>
      <c r="W54" s="609"/>
      <c r="X54" s="609"/>
      <c r="Y54" s="70"/>
    </row>
    <row r="55" spans="1:25" ht="15" customHeight="1">
      <c r="A55" s="67"/>
      <c r="B55" s="67"/>
      <c r="C55" s="67"/>
      <c r="D55" s="67"/>
      <c r="E55" s="67"/>
      <c r="H55" s="606"/>
      <c r="I55" s="607"/>
      <c r="J55" s="607"/>
      <c r="K55" s="607"/>
      <c r="L55" s="607"/>
      <c r="M55" s="608"/>
      <c r="R55" s="67"/>
      <c r="S55" s="67"/>
      <c r="T55" s="609"/>
      <c r="U55" s="609"/>
      <c r="V55" s="609"/>
      <c r="W55" s="609"/>
      <c r="X55" s="609"/>
      <c r="Y55" s="70"/>
    </row>
    <row r="56" spans="1:25">
      <c r="A56" s="67"/>
      <c r="B56" s="67"/>
      <c r="C56" s="67"/>
      <c r="D56" s="67"/>
      <c r="E56" s="67"/>
      <c r="F56" s="67"/>
      <c r="G56" s="67"/>
      <c r="H56" s="67"/>
      <c r="I56" s="67"/>
      <c r="J56" s="67"/>
      <c r="K56" s="67"/>
      <c r="L56" s="67"/>
      <c r="M56" s="67"/>
      <c r="N56" s="67"/>
      <c r="O56" s="67"/>
      <c r="R56" s="67"/>
      <c r="S56" s="67"/>
      <c r="T56" s="78"/>
      <c r="U56" s="78"/>
      <c r="V56" s="78"/>
      <c r="W56" s="78"/>
      <c r="X56" s="78"/>
      <c r="Y56" s="78"/>
    </row>
    <row r="57" spans="1:25">
      <c r="A57" s="67"/>
      <c r="B57" s="67"/>
      <c r="C57" s="67"/>
      <c r="D57" s="67"/>
      <c r="E57" s="67"/>
      <c r="F57" s="67"/>
      <c r="G57" s="67"/>
      <c r="H57" s="67"/>
      <c r="I57" s="67"/>
      <c r="J57" s="67"/>
      <c r="K57" s="67"/>
      <c r="L57" s="67"/>
      <c r="M57" s="67"/>
      <c r="N57" s="67"/>
      <c r="O57" s="67"/>
    </row>
    <row r="58" spans="1:25">
      <c r="A58" s="67"/>
      <c r="B58" s="67"/>
      <c r="C58" s="67"/>
      <c r="D58" s="67"/>
      <c r="E58" s="67"/>
      <c r="F58" s="67"/>
      <c r="G58" s="67"/>
      <c r="H58" s="67"/>
      <c r="I58" s="67"/>
      <c r="J58" s="67"/>
      <c r="K58" s="67"/>
      <c r="L58" s="67"/>
      <c r="M58" s="67"/>
      <c r="N58" s="67"/>
      <c r="O58" s="67"/>
    </row>
    <row r="59" spans="1:25">
      <c r="A59" s="67"/>
      <c r="B59" s="67"/>
      <c r="C59" s="67"/>
      <c r="D59" s="67"/>
      <c r="E59" s="67"/>
      <c r="F59" s="67"/>
      <c r="G59" s="67"/>
      <c r="H59" s="67"/>
      <c r="I59" s="67"/>
      <c r="J59" s="67"/>
      <c r="K59" s="67"/>
      <c r="L59" s="67"/>
      <c r="M59" s="67"/>
      <c r="N59" s="67"/>
      <c r="O59" s="67"/>
      <c r="P59" s="67"/>
      <c r="Q59" s="67"/>
      <c r="R59" s="67"/>
      <c r="S59" s="67"/>
      <c r="T59" s="78"/>
      <c r="U59" s="78"/>
      <c r="V59" s="78"/>
      <c r="W59" s="78"/>
      <c r="X59" s="78"/>
      <c r="Y59" s="78"/>
    </row>
    <row r="60" spans="1:25">
      <c r="A60" s="67"/>
      <c r="B60" s="67"/>
      <c r="C60" s="67"/>
      <c r="D60" s="67"/>
      <c r="E60" s="67"/>
      <c r="F60" s="67"/>
      <c r="G60" s="67"/>
      <c r="H60" s="67"/>
      <c r="I60" s="67"/>
      <c r="J60" s="67"/>
      <c r="K60" s="67"/>
      <c r="L60" s="67"/>
      <c r="M60" s="67"/>
      <c r="N60" s="67"/>
      <c r="O60" s="67"/>
    </row>
    <row r="61" spans="1:25">
      <c r="A61" s="67"/>
      <c r="B61" s="67"/>
      <c r="C61" s="67"/>
      <c r="D61" s="67"/>
      <c r="E61" s="67"/>
      <c r="F61" s="67"/>
      <c r="G61" s="67"/>
      <c r="H61" s="67"/>
      <c r="I61" s="67"/>
      <c r="J61" s="67"/>
      <c r="K61" s="67"/>
      <c r="L61" s="67"/>
      <c r="M61" s="67"/>
      <c r="N61" s="67"/>
      <c r="O61" s="67"/>
    </row>
  </sheetData>
  <sheetProtection selectLockedCells="1"/>
  <mergeCells count="33">
    <mergeCell ref="H54:M55"/>
    <mergeCell ref="H50:M51"/>
    <mergeCell ref="B28:G31"/>
    <mergeCell ref="T47:X48"/>
    <mergeCell ref="T50:X51"/>
    <mergeCell ref="T30:X31"/>
    <mergeCell ref="T28:X29"/>
    <mergeCell ref="H41:M42"/>
    <mergeCell ref="H46:M47"/>
    <mergeCell ref="H36:M37"/>
    <mergeCell ref="T54:X55"/>
    <mergeCell ref="T32:X33"/>
    <mergeCell ref="T35:X36"/>
    <mergeCell ref="T37:X38"/>
    <mergeCell ref="T40:X41"/>
    <mergeCell ref="T42:X43"/>
    <mergeCell ref="T45:X46"/>
    <mergeCell ref="T12:X13"/>
    <mergeCell ref="T16:X17"/>
    <mergeCell ref="T23:X24"/>
    <mergeCell ref="T26:X27"/>
    <mergeCell ref="T19:X20"/>
    <mergeCell ref="T21:X22"/>
    <mergeCell ref="H21:M22"/>
    <mergeCell ref="T14:X15"/>
    <mergeCell ref="H6:M7"/>
    <mergeCell ref="B1:G2"/>
    <mergeCell ref="H14:M15"/>
    <mergeCell ref="B7:C21"/>
    <mergeCell ref="T3:X4"/>
    <mergeCell ref="T5:X6"/>
    <mergeCell ref="T7:X8"/>
    <mergeCell ref="T9:X10"/>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 orientation="portrait" useFirstPageNumber="1" r:id="rId1"/>
  <headerFooter>
    <oddFooter>&amp;C&amp;"Century,標準"&amp;12 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zoomScaleNormal="100" workbookViewId="0">
      <selection activeCell="I10" sqref="I10"/>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621" t="s">
        <v>298</v>
      </c>
      <c r="B1" s="621"/>
    </row>
    <row r="2" spans="1:4" ht="15.95" customHeight="1">
      <c r="A2" s="622" t="s">
        <v>0</v>
      </c>
      <c r="B2" s="622"/>
      <c r="C2" s="52"/>
      <c r="D2" s="52"/>
    </row>
    <row r="3" spans="1:4" ht="15.6" customHeight="1">
      <c r="A3" s="620" t="s">
        <v>1</v>
      </c>
      <c r="B3" s="620"/>
      <c r="C3" s="267">
        <v>4</v>
      </c>
      <c r="D3" s="624" t="s">
        <v>440</v>
      </c>
    </row>
    <row r="4" spans="1:4" ht="15.6" customHeight="1">
      <c r="A4" s="620" t="s">
        <v>2</v>
      </c>
      <c r="B4" s="620"/>
      <c r="C4" s="267"/>
      <c r="D4" s="624"/>
    </row>
    <row r="5" spans="1:4" ht="15.6" customHeight="1">
      <c r="A5" s="267">
        <v>1</v>
      </c>
      <c r="B5" s="269" t="s">
        <v>3</v>
      </c>
      <c r="C5" s="267">
        <v>5</v>
      </c>
      <c r="D5" s="624" t="s">
        <v>441</v>
      </c>
    </row>
    <row r="6" spans="1:4" ht="15.6" customHeight="1">
      <c r="A6" s="267">
        <v>2</v>
      </c>
      <c r="B6" s="269" t="s">
        <v>4</v>
      </c>
      <c r="C6" s="267"/>
      <c r="D6" s="624"/>
    </row>
    <row r="7" spans="1:4" ht="15.6" customHeight="1">
      <c r="A7" s="267">
        <v>3</v>
      </c>
      <c r="B7" s="269" t="s">
        <v>5</v>
      </c>
      <c r="C7" s="267">
        <v>6</v>
      </c>
      <c r="D7" s="624" t="s">
        <v>442</v>
      </c>
    </row>
    <row r="8" spans="1:4" ht="15.6" customHeight="1">
      <c r="A8" s="267">
        <v>4</v>
      </c>
      <c r="B8" s="269" t="s">
        <v>6</v>
      </c>
      <c r="C8" s="267"/>
      <c r="D8" s="624"/>
    </row>
    <row r="9" spans="1:4" ht="15.6" customHeight="1">
      <c r="A9" s="267">
        <v>5</v>
      </c>
      <c r="B9" s="623" t="s">
        <v>7</v>
      </c>
      <c r="C9" s="268"/>
      <c r="D9" s="624"/>
    </row>
    <row r="10" spans="1:4" ht="15.6" customHeight="1">
      <c r="A10" s="267"/>
      <c r="B10" s="623"/>
    </row>
    <row r="11" spans="1:4" ht="15.6" customHeight="1">
      <c r="A11" s="267">
        <v>6</v>
      </c>
      <c r="B11" s="263" t="s">
        <v>8</v>
      </c>
      <c r="C11" s="620" t="s">
        <v>50</v>
      </c>
      <c r="D11" s="620"/>
    </row>
    <row r="12" spans="1:4" ht="15.6" customHeight="1">
      <c r="A12" s="267">
        <v>7</v>
      </c>
      <c r="B12" s="263" t="s">
        <v>9</v>
      </c>
      <c r="C12" s="267">
        <v>1</v>
      </c>
      <c r="D12" s="263" t="s">
        <v>45</v>
      </c>
    </row>
    <row r="13" spans="1:4" ht="15.6" customHeight="1">
      <c r="A13" s="267">
        <v>8</v>
      </c>
      <c r="B13" s="263" t="s">
        <v>10</v>
      </c>
      <c r="C13" s="267">
        <v>2</v>
      </c>
      <c r="D13" s="268" t="s">
        <v>512</v>
      </c>
    </row>
    <row r="14" spans="1:4" ht="15.6" customHeight="1">
      <c r="A14" s="267">
        <v>9</v>
      </c>
      <c r="B14" s="527" t="s">
        <v>511</v>
      </c>
      <c r="C14" s="267">
        <v>3</v>
      </c>
      <c r="D14" s="268" t="s">
        <v>513</v>
      </c>
    </row>
    <row r="15" spans="1:4" ht="15.6" customHeight="1">
      <c r="A15" s="267">
        <v>10</v>
      </c>
      <c r="B15" s="263" t="s">
        <v>443</v>
      </c>
      <c r="C15" s="267">
        <v>4</v>
      </c>
      <c r="D15" s="543" t="s">
        <v>46</v>
      </c>
    </row>
    <row r="16" spans="1:4" ht="15.6" customHeight="1">
      <c r="A16" s="267">
        <v>11</v>
      </c>
      <c r="B16" s="263" t="s">
        <v>444</v>
      </c>
      <c r="C16" s="267">
        <v>5</v>
      </c>
      <c r="D16" s="624" t="s">
        <v>47</v>
      </c>
    </row>
    <row r="17" spans="1:4" ht="15.6" customHeight="1">
      <c r="A17" s="267"/>
      <c r="B17" s="268"/>
      <c r="C17" s="267"/>
      <c r="D17" s="624"/>
    </row>
    <row r="18" spans="1:4" ht="15.6" customHeight="1">
      <c r="A18" s="620" t="s">
        <v>34</v>
      </c>
      <c r="B18" s="620"/>
      <c r="C18" s="267">
        <v>6</v>
      </c>
      <c r="D18" s="270" t="s">
        <v>48</v>
      </c>
    </row>
    <row r="19" spans="1:4" ht="15.6" customHeight="1">
      <c r="A19" s="267">
        <v>1</v>
      </c>
      <c r="B19" s="263" t="s">
        <v>35</v>
      </c>
      <c r="C19" s="267">
        <v>7</v>
      </c>
      <c r="D19" s="263" t="s">
        <v>49</v>
      </c>
    </row>
    <row r="20" spans="1:4" ht="15.6" customHeight="1">
      <c r="A20" s="267">
        <v>2</v>
      </c>
      <c r="B20" s="263" t="s">
        <v>36</v>
      </c>
    </row>
    <row r="21" spans="1:4" ht="15.6" customHeight="1">
      <c r="A21" s="267">
        <v>3</v>
      </c>
      <c r="B21" s="263" t="s">
        <v>37</v>
      </c>
      <c r="C21" s="620" t="s">
        <v>51</v>
      </c>
      <c r="D21" s="620"/>
    </row>
    <row r="22" spans="1:4" ht="15.6" customHeight="1">
      <c r="A22" s="267">
        <v>4</v>
      </c>
      <c r="B22" s="263" t="s">
        <v>38</v>
      </c>
      <c r="C22" s="620" t="s">
        <v>52</v>
      </c>
      <c r="D22" s="620"/>
    </row>
    <row r="23" spans="1:4" ht="15.6" customHeight="1">
      <c r="A23" s="267">
        <v>5</v>
      </c>
      <c r="B23" s="263" t="s">
        <v>39</v>
      </c>
      <c r="C23" s="267">
        <v>1</v>
      </c>
      <c r="D23" s="263" t="s">
        <v>53</v>
      </c>
    </row>
    <row r="24" spans="1:4" ht="15.6" customHeight="1">
      <c r="A24" s="267">
        <v>6</v>
      </c>
      <c r="B24" s="263" t="s">
        <v>40</v>
      </c>
      <c r="C24" s="267">
        <v>2</v>
      </c>
      <c r="D24" s="263" t="s">
        <v>55</v>
      </c>
    </row>
    <row r="25" spans="1:4" ht="15.6" customHeight="1">
      <c r="A25" s="268"/>
      <c r="B25" s="268"/>
      <c r="C25" s="267">
        <v>3</v>
      </c>
      <c r="D25" s="263" t="s">
        <v>56</v>
      </c>
    </row>
    <row r="26" spans="1:4" ht="15.6" customHeight="1">
      <c r="A26" s="620" t="s">
        <v>11</v>
      </c>
      <c r="B26" s="620"/>
      <c r="C26" s="267">
        <v>4</v>
      </c>
      <c r="D26" s="261" t="s">
        <v>514</v>
      </c>
    </row>
    <row r="27" spans="1:4" ht="15.6" customHeight="1">
      <c r="A27" s="267">
        <v>1</v>
      </c>
      <c r="B27" s="263" t="s">
        <v>12</v>
      </c>
      <c r="C27" s="267">
        <v>5</v>
      </c>
      <c r="D27" s="263" t="s">
        <v>57</v>
      </c>
    </row>
    <row r="28" spans="1:4" ht="15.6" customHeight="1">
      <c r="A28" s="267">
        <v>2</v>
      </c>
      <c r="B28" s="263" t="s">
        <v>13</v>
      </c>
      <c r="C28" s="267">
        <v>6</v>
      </c>
      <c r="D28" s="263" t="s">
        <v>54</v>
      </c>
    </row>
    <row r="29" spans="1:4" ht="15.6" customHeight="1">
      <c r="A29" s="267">
        <v>3</v>
      </c>
      <c r="B29" s="263" t="s">
        <v>14</v>
      </c>
      <c r="C29" s="267">
        <v>7</v>
      </c>
      <c r="D29" s="543" t="s">
        <v>58</v>
      </c>
    </row>
    <row r="30" spans="1:4" ht="15.6" customHeight="1">
      <c r="A30" s="267">
        <v>4</v>
      </c>
      <c r="B30" s="263" t="s">
        <v>15</v>
      </c>
      <c r="C30" s="267">
        <v>8</v>
      </c>
      <c r="D30" s="263" t="s">
        <v>59</v>
      </c>
    </row>
    <row r="31" spans="1:4" ht="15.6" customHeight="1">
      <c r="A31" s="267">
        <v>5</v>
      </c>
      <c r="B31" s="263" t="s">
        <v>16</v>
      </c>
      <c r="C31" s="267">
        <v>9</v>
      </c>
      <c r="D31" s="624" t="s">
        <v>60</v>
      </c>
    </row>
    <row r="32" spans="1:4" ht="15.6" customHeight="1">
      <c r="A32" s="267">
        <v>6</v>
      </c>
      <c r="B32" s="263" t="s">
        <v>17</v>
      </c>
      <c r="C32" s="268"/>
      <c r="D32" s="624"/>
    </row>
    <row r="33" spans="1:4" ht="15.6" customHeight="1">
      <c r="A33" s="267">
        <v>7</v>
      </c>
      <c r="B33" s="263" t="s">
        <v>18</v>
      </c>
      <c r="C33" s="267">
        <v>10</v>
      </c>
      <c r="D33" s="263" t="s">
        <v>61</v>
      </c>
    </row>
    <row r="34" spans="1:4" ht="15.6" customHeight="1">
      <c r="A34" s="268"/>
      <c r="B34" s="268"/>
      <c r="C34" s="267">
        <v>11</v>
      </c>
      <c r="D34" s="263" t="s">
        <v>21</v>
      </c>
    </row>
    <row r="35" spans="1:4" ht="15.6" customHeight="1">
      <c r="A35" s="620" t="s">
        <v>19</v>
      </c>
      <c r="B35" s="620"/>
      <c r="C35" s="267">
        <v>12</v>
      </c>
      <c r="D35" s="263" t="s">
        <v>25</v>
      </c>
    </row>
    <row r="36" spans="1:4" ht="15.6" customHeight="1">
      <c r="A36" s="267">
        <v>1</v>
      </c>
      <c r="B36" s="263" t="s">
        <v>20</v>
      </c>
      <c r="C36" s="620"/>
      <c r="D36" s="620"/>
    </row>
    <row r="37" spans="1:4" ht="15.6" customHeight="1">
      <c r="A37" s="267">
        <v>2</v>
      </c>
      <c r="B37" s="270" t="s">
        <v>22</v>
      </c>
      <c r="C37" s="620" t="s">
        <v>445</v>
      </c>
      <c r="D37" s="620"/>
    </row>
    <row r="38" spans="1:4" ht="15.6" customHeight="1">
      <c r="A38" s="267">
        <v>3</v>
      </c>
      <c r="B38" s="263" t="s">
        <v>23</v>
      </c>
      <c r="C38" s="267">
        <v>1</v>
      </c>
      <c r="D38" s="625" t="s">
        <v>446</v>
      </c>
    </row>
    <row r="39" spans="1:4" ht="15.6" customHeight="1">
      <c r="A39" s="267">
        <v>4</v>
      </c>
      <c r="B39" s="270" t="s">
        <v>26</v>
      </c>
      <c r="C39" s="267"/>
      <c r="D39" s="625"/>
    </row>
    <row r="40" spans="1:4" ht="15.6" customHeight="1">
      <c r="A40" s="267">
        <v>5</v>
      </c>
      <c r="B40" s="263" t="s">
        <v>24</v>
      </c>
      <c r="C40" s="267">
        <v>2</v>
      </c>
      <c r="D40" s="268" t="s">
        <v>447</v>
      </c>
    </row>
    <row r="41" spans="1:4" ht="15.6" customHeight="1">
      <c r="C41" s="267">
        <v>3</v>
      </c>
      <c r="D41" s="268" t="s">
        <v>448</v>
      </c>
    </row>
    <row r="42" spans="1:4" ht="15.6" customHeight="1">
      <c r="A42" s="620" t="s">
        <v>27</v>
      </c>
      <c r="B42" s="620"/>
      <c r="C42" s="268"/>
      <c r="D42" s="268"/>
    </row>
    <row r="43" spans="1:4" ht="15.6" customHeight="1">
      <c r="A43" s="620" t="s">
        <v>28</v>
      </c>
      <c r="B43" s="620"/>
      <c r="C43" s="620" t="s">
        <v>477</v>
      </c>
      <c r="D43" s="620"/>
    </row>
    <row r="44" spans="1:4" ht="15.6" customHeight="1">
      <c r="A44" s="267">
        <v>1</v>
      </c>
      <c r="B44" s="263" t="s">
        <v>29</v>
      </c>
      <c r="C44" s="267">
        <v>1</v>
      </c>
      <c r="D44" s="263" t="s">
        <v>62</v>
      </c>
    </row>
    <row r="45" spans="1:4" ht="15.6" customHeight="1">
      <c r="A45" s="267">
        <v>2</v>
      </c>
      <c r="B45" s="270" t="s">
        <v>30</v>
      </c>
      <c r="C45" s="267">
        <v>2</v>
      </c>
      <c r="D45" s="263" t="s">
        <v>63</v>
      </c>
    </row>
    <row r="46" spans="1:4" ht="15.6" customHeight="1">
      <c r="A46" s="267">
        <v>3</v>
      </c>
      <c r="B46" s="263" t="s">
        <v>31</v>
      </c>
      <c r="C46" s="267">
        <v>3</v>
      </c>
      <c r="D46" s="263" t="s">
        <v>64</v>
      </c>
    </row>
    <row r="47" spans="1:4" ht="15.6" customHeight="1">
      <c r="A47" s="267">
        <v>4</v>
      </c>
      <c r="B47" s="263" t="s">
        <v>32</v>
      </c>
      <c r="C47" s="267">
        <v>4</v>
      </c>
      <c r="D47" s="263" t="s">
        <v>65</v>
      </c>
    </row>
    <row r="48" spans="1:4" ht="15.6" customHeight="1">
      <c r="A48" s="267">
        <v>5</v>
      </c>
      <c r="B48" s="263" t="s">
        <v>33</v>
      </c>
      <c r="C48" s="267">
        <v>5</v>
      </c>
      <c r="D48" s="263" t="s">
        <v>66</v>
      </c>
    </row>
    <row r="49" spans="1:4" ht="15.6" customHeight="1">
      <c r="C49" s="267">
        <v>6</v>
      </c>
      <c r="D49" s="263" t="s">
        <v>67</v>
      </c>
    </row>
    <row r="50" spans="1:4" ht="15.6" customHeight="1">
      <c r="A50" s="620" t="s">
        <v>42</v>
      </c>
      <c r="B50" s="620"/>
      <c r="C50" s="267">
        <v>7</v>
      </c>
      <c r="D50" s="263" t="s">
        <v>68</v>
      </c>
    </row>
    <row r="51" spans="1:4" ht="15.6" customHeight="1">
      <c r="A51" s="267">
        <v>1</v>
      </c>
      <c r="B51" s="263" t="s">
        <v>41</v>
      </c>
      <c r="C51" s="267">
        <v>8</v>
      </c>
      <c r="D51" s="263" t="s">
        <v>69</v>
      </c>
    </row>
    <row r="52" spans="1:4" ht="15.6" customHeight="1">
      <c r="A52" s="267">
        <v>2</v>
      </c>
      <c r="B52" s="263" t="s">
        <v>44</v>
      </c>
      <c r="C52" s="267">
        <v>9</v>
      </c>
      <c r="D52" s="268" t="s">
        <v>70</v>
      </c>
    </row>
    <row r="53" spans="1:4" ht="15.6" customHeight="1">
      <c r="A53" s="267">
        <v>3</v>
      </c>
      <c r="B53" s="263" t="s">
        <v>43</v>
      </c>
      <c r="C53" s="260"/>
      <c r="D53" s="527"/>
    </row>
    <row r="54" spans="1:4" ht="15.6" customHeight="1"/>
    <row r="55" spans="1:4" ht="15.6" customHeight="1"/>
    <row r="56" spans="1:4" ht="15" customHeight="1">
      <c r="A56" s="267"/>
      <c r="B56" s="263"/>
      <c r="C56" s="259"/>
      <c r="D56" s="259"/>
    </row>
    <row r="57" spans="1:4" ht="15" customHeight="1">
      <c r="A57" s="267"/>
      <c r="B57" s="263"/>
      <c r="C57" s="259"/>
      <c r="D57" s="259"/>
    </row>
    <row r="58" spans="1:4" ht="15" customHeight="1">
      <c r="A58" s="262"/>
      <c r="B58" s="264"/>
      <c r="C58" s="259"/>
      <c r="D58" s="259"/>
    </row>
    <row r="59" spans="1:4">
      <c r="C59" s="259"/>
      <c r="D59" s="259"/>
    </row>
    <row r="60" spans="1:4">
      <c r="C60" s="259"/>
      <c r="D60" s="259"/>
    </row>
    <row r="61" spans="1:4">
      <c r="A61" s="262"/>
      <c r="B61" s="270"/>
      <c r="C61" s="259"/>
      <c r="D61" s="259"/>
    </row>
    <row r="62" spans="1:4">
      <c r="A62" s="262"/>
      <c r="B62" s="263"/>
      <c r="C62" s="259"/>
      <c r="D62" s="259"/>
    </row>
    <row r="63" spans="1:4">
      <c r="A63" s="262"/>
      <c r="B63" s="263"/>
      <c r="C63" s="259"/>
      <c r="D63" s="259"/>
    </row>
    <row r="64" spans="1:4">
      <c r="A64" s="259"/>
      <c r="B64" s="259"/>
      <c r="C64" s="259"/>
      <c r="D64" s="259"/>
    </row>
    <row r="65" spans="1:4">
      <c r="A65" s="259"/>
      <c r="B65" s="259"/>
      <c r="C65" s="259"/>
      <c r="D65" s="259"/>
    </row>
    <row r="66" spans="1:4">
      <c r="A66" s="259"/>
      <c r="B66" s="259"/>
      <c r="C66" s="259"/>
      <c r="D66" s="259"/>
    </row>
    <row r="67" spans="1:4">
      <c r="A67" s="259"/>
      <c r="B67" s="259"/>
      <c r="C67" s="259"/>
      <c r="D67" s="259"/>
    </row>
    <row r="68" spans="1:4">
      <c r="A68" s="259"/>
      <c r="B68" s="259"/>
      <c r="C68" s="259"/>
      <c r="D68" s="259"/>
    </row>
    <row r="69" spans="1:4">
      <c r="A69" s="259"/>
      <c r="B69" s="259"/>
      <c r="C69" s="259"/>
      <c r="D69" s="259"/>
    </row>
    <row r="70" spans="1:4">
      <c r="A70" s="259"/>
      <c r="B70" s="259"/>
      <c r="C70" s="259"/>
      <c r="D70" s="259"/>
    </row>
    <row r="71" spans="1:4">
      <c r="A71" s="259"/>
      <c r="B71" s="259"/>
      <c r="C71" s="259"/>
      <c r="D71" s="259"/>
    </row>
    <row r="72" spans="1:4">
      <c r="A72" s="259"/>
      <c r="B72" s="259"/>
      <c r="C72" s="259"/>
      <c r="D72" s="259"/>
    </row>
    <row r="73" spans="1:4">
      <c r="A73" s="259"/>
      <c r="B73" s="259"/>
      <c r="C73" s="259"/>
      <c r="D73" s="259"/>
    </row>
    <row r="74" spans="1:4">
      <c r="A74" s="259"/>
      <c r="B74" s="259"/>
      <c r="C74" s="259"/>
      <c r="D74" s="259"/>
    </row>
    <row r="75" spans="1:4">
      <c r="A75" s="259"/>
      <c r="B75" s="259"/>
      <c r="C75" s="259"/>
      <c r="D75" s="259"/>
    </row>
    <row r="76" spans="1:4">
      <c r="A76" s="259"/>
      <c r="B76" s="259"/>
      <c r="C76" s="259"/>
      <c r="D76" s="259"/>
    </row>
    <row r="77" spans="1:4">
      <c r="A77" s="259"/>
      <c r="B77" s="259"/>
      <c r="C77" s="259"/>
      <c r="D77" s="259"/>
    </row>
    <row r="78" spans="1:4">
      <c r="A78" s="259"/>
      <c r="B78" s="259"/>
      <c r="C78" s="259"/>
      <c r="D78" s="259"/>
    </row>
    <row r="79" spans="1:4">
      <c r="A79" s="259"/>
      <c r="B79" s="259"/>
      <c r="C79" s="259"/>
      <c r="D79" s="259"/>
    </row>
    <row r="80" spans="1:4">
      <c r="A80" s="259"/>
      <c r="B80" s="259"/>
      <c r="C80" s="259"/>
      <c r="D80" s="259"/>
    </row>
    <row r="81" spans="1:4">
      <c r="A81" s="259"/>
      <c r="B81" s="259"/>
      <c r="C81" s="259"/>
      <c r="D81" s="259"/>
    </row>
    <row r="82" spans="1:4">
      <c r="A82" s="259"/>
      <c r="B82" s="259"/>
      <c r="C82" s="259"/>
      <c r="D82" s="259"/>
    </row>
    <row r="83" spans="1:4">
      <c r="A83" s="259"/>
      <c r="B83" s="259"/>
      <c r="C83" s="259"/>
      <c r="D83" s="259"/>
    </row>
    <row r="84" spans="1:4">
      <c r="A84" s="259"/>
      <c r="B84" s="259"/>
      <c r="C84" s="259"/>
      <c r="D84" s="259"/>
    </row>
    <row r="85" spans="1:4">
      <c r="A85" s="259"/>
      <c r="B85" s="259"/>
      <c r="C85" s="259"/>
      <c r="D85" s="259"/>
    </row>
    <row r="86" spans="1:4">
      <c r="A86" s="259"/>
      <c r="B86" s="259"/>
      <c r="C86" s="259"/>
      <c r="D86" s="259"/>
    </row>
    <row r="87" spans="1:4">
      <c r="A87" s="259"/>
      <c r="B87" s="259"/>
      <c r="C87" s="259"/>
      <c r="D87" s="259"/>
    </row>
    <row r="88" spans="1:4">
      <c r="A88" s="259"/>
      <c r="B88" s="259"/>
      <c r="C88" s="259"/>
      <c r="D88" s="259"/>
    </row>
    <row r="89" spans="1:4">
      <c r="A89" s="259"/>
      <c r="B89" s="259"/>
      <c r="C89" s="259"/>
      <c r="D89" s="259"/>
    </row>
    <row r="90" spans="1:4">
      <c r="A90" s="259"/>
      <c r="B90" s="259"/>
      <c r="C90" s="259"/>
      <c r="D90" s="259"/>
    </row>
    <row r="91" spans="1:4">
      <c r="A91" s="259"/>
      <c r="B91" s="259"/>
      <c r="C91" s="259"/>
      <c r="D91" s="259"/>
    </row>
    <row r="92" spans="1:4">
      <c r="A92" s="259"/>
      <c r="B92" s="259"/>
      <c r="C92" s="259"/>
      <c r="D92" s="259"/>
    </row>
    <row r="93" spans="1:4">
      <c r="A93" s="259"/>
      <c r="B93" s="259"/>
      <c r="C93" s="267"/>
      <c r="D93" s="263"/>
    </row>
    <row r="94" spans="1:4">
      <c r="A94" s="259"/>
      <c r="B94" s="259"/>
      <c r="C94" s="259"/>
      <c r="D94" s="259"/>
    </row>
    <row r="95" spans="1:4">
      <c r="A95" s="259"/>
      <c r="B95" s="259"/>
      <c r="C95" s="259"/>
      <c r="D95" s="259"/>
    </row>
    <row r="96" spans="1:4">
      <c r="A96" s="259"/>
      <c r="B96" s="259"/>
      <c r="C96" s="259"/>
      <c r="D96" s="259"/>
    </row>
    <row r="97" spans="1:4">
      <c r="A97" s="259"/>
      <c r="B97" s="259"/>
      <c r="C97" s="259"/>
      <c r="D97" s="259"/>
    </row>
    <row r="98" spans="1:4">
      <c r="A98" s="259"/>
      <c r="B98" s="259"/>
      <c r="C98" s="259"/>
      <c r="D98" s="259"/>
    </row>
    <row r="99" spans="1:4">
      <c r="C99" s="259"/>
      <c r="D99" s="259"/>
    </row>
    <row r="100" spans="1:4">
      <c r="C100" s="259"/>
      <c r="D100" s="259"/>
    </row>
    <row r="176" spans="3:4">
      <c r="C176" s="79"/>
      <c r="D176" s="80"/>
    </row>
  </sheetData>
  <sheetProtection selectLockedCells="1"/>
  <mergeCells count="23">
    <mergeCell ref="A42:B42"/>
    <mergeCell ref="A43:B43"/>
    <mergeCell ref="A50:B50"/>
    <mergeCell ref="D3:D4"/>
    <mergeCell ref="D7:D9"/>
    <mergeCell ref="C11:D11"/>
    <mergeCell ref="D16:D17"/>
    <mergeCell ref="C21:D21"/>
    <mergeCell ref="C22:D22"/>
    <mergeCell ref="D31:D32"/>
    <mergeCell ref="A26:B26"/>
    <mergeCell ref="C36:D36"/>
    <mergeCell ref="D38:D39"/>
    <mergeCell ref="D5:D6"/>
    <mergeCell ref="A18:B18"/>
    <mergeCell ref="C43:D43"/>
    <mergeCell ref="A35:B35"/>
    <mergeCell ref="C37:D37"/>
    <mergeCell ref="A1:B1"/>
    <mergeCell ref="A2:B2"/>
    <mergeCell ref="A3:B3"/>
    <mergeCell ref="A4:B4"/>
    <mergeCell ref="B9:B10"/>
  </mergeCells>
  <phoneticPr fontId="1"/>
  <dataValidations count="2">
    <dataValidation imeMode="hiragana" allowBlank="1" showInputMessage="1" showErrorMessage="1" sqref="D52 A35:B35 C43:D43 C56:D92 C1:D1 A4:B4 A50:B50 A1 A18:B18 B1:B2 E1:IV1048576 A64:B65536 B17 C177:D65536 C36:D37 A43 A26:B26 C11 C94:D175 C22"/>
    <dataValidation imeMode="off" allowBlank="1" showInputMessage="1" showErrorMessage="1" sqref="C44:C52 C21 A42 A19:A24 A44:A48 A2:A3 A27:A33 C176 C33 A5:A17 C93 C23:C31 A61:A63 A56:A58 A51:A53 A36:A40 C12:C19 C34:C35 C3:C8"/>
  </dataValidations>
  <pageMargins left="0.70866141732283472" right="0.15748031496062992" top="0.51181102362204722" bottom="0.59055118110236227" header="0.31496062992125984" footer="0.31496062992125984"/>
  <pageSetup paperSize="9" firstPageNumber="3" orientation="portrait" useFirstPageNumber="1" r:id="rId1"/>
  <headerFooter>
    <oddFooter>&amp;C&amp;"Century,標準"&amp;12 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activeCell="I10" sqref="I10"/>
    </sheetView>
  </sheetViews>
  <sheetFormatPr defaultRowHeight="13.5"/>
  <cols>
    <col min="1" max="1" width="3.875" style="266" customWidth="1"/>
    <col min="2" max="2" width="42.75" style="266" customWidth="1"/>
    <col min="3" max="3" width="3.875" style="266" customWidth="1"/>
    <col min="4" max="4" width="44.875" style="266" customWidth="1"/>
    <col min="5" max="16384" width="9" style="266"/>
  </cols>
  <sheetData>
    <row r="1" spans="1:4" ht="15.95" customHeight="1">
      <c r="A1" s="626" t="s">
        <v>408</v>
      </c>
      <c r="B1" s="626"/>
    </row>
    <row r="2" spans="1:4" ht="15.75" customHeight="1">
      <c r="A2" s="620" t="s">
        <v>71</v>
      </c>
      <c r="B2" s="620"/>
      <c r="C2" s="620" t="s">
        <v>103</v>
      </c>
      <c r="D2" s="620"/>
    </row>
    <row r="3" spans="1:4" ht="15.75" customHeight="1">
      <c r="A3" s="267">
        <v>1</v>
      </c>
      <c r="B3" s="263" t="s">
        <v>72</v>
      </c>
      <c r="C3" s="620" t="s">
        <v>71</v>
      </c>
      <c r="D3" s="620"/>
    </row>
    <row r="4" spans="1:4" ht="15.75" customHeight="1">
      <c r="A4" s="267">
        <v>2</v>
      </c>
      <c r="B4" s="624" t="s">
        <v>78</v>
      </c>
      <c r="C4" s="267">
        <v>1</v>
      </c>
      <c r="D4" s="263" t="s">
        <v>72</v>
      </c>
    </row>
    <row r="5" spans="1:4" ht="15.75" customHeight="1">
      <c r="A5" s="268"/>
      <c r="B5" s="624"/>
      <c r="C5" s="267">
        <v>2</v>
      </c>
      <c r="D5" s="527" t="s">
        <v>78</v>
      </c>
    </row>
    <row r="6" spans="1:4" ht="15.75" customHeight="1">
      <c r="A6" s="267">
        <v>3</v>
      </c>
      <c r="B6" s="263" t="s">
        <v>73</v>
      </c>
      <c r="C6" s="267">
        <v>3</v>
      </c>
      <c r="D6" s="263" t="s">
        <v>74</v>
      </c>
    </row>
    <row r="7" spans="1:4" ht="15.75" customHeight="1">
      <c r="A7" s="267">
        <v>4</v>
      </c>
      <c r="B7" s="263" t="s">
        <v>74</v>
      </c>
      <c r="C7" s="267">
        <v>4</v>
      </c>
      <c r="D7" s="263" t="s">
        <v>75</v>
      </c>
    </row>
    <row r="8" spans="1:4" ht="15.75" customHeight="1">
      <c r="A8" s="267">
        <v>5</v>
      </c>
      <c r="B8" s="263" t="s">
        <v>75</v>
      </c>
      <c r="C8" s="267">
        <v>5</v>
      </c>
      <c r="D8" s="270" t="s">
        <v>76</v>
      </c>
    </row>
    <row r="9" spans="1:4" ht="15.75" customHeight="1">
      <c r="A9" s="267">
        <v>6</v>
      </c>
      <c r="B9" s="270" t="s">
        <v>76</v>
      </c>
      <c r="C9" s="267">
        <v>6</v>
      </c>
      <c r="D9" s="527" t="s">
        <v>77</v>
      </c>
    </row>
    <row r="10" spans="1:4" ht="15.75" customHeight="1">
      <c r="A10" s="267">
        <v>7</v>
      </c>
      <c r="B10" s="527" t="s">
        <v>77</v>
      </c>
      <c r="C10" s="267">
        <v>7</v>
      </c>
      <c r="D10" s="263" t="s">
        <v>79</v>
      </c>
    </row>
    <row r="11" spans="1:4" ht="15.75" customHeight="1">
      <c r="A11" s="267">
        <v>8</v>
      </c>
      <c r="B11" s="263" t="s">
        <v>79</v>
      </c>
      <c r="C11" s="267">
        <v>8</v>
      </c>
      <c r="D11" s="268" t="s">
        <v>458</v>
      </c>
    </row>
    <row r="12" spans="1:4" ht="15.75" customHeight="1">
      <c r="A12" s="267">
        <v>9</v>
      </c>
      <c r="B12" s="268" t="s">
        <v>458</v>
      </c>
      <c r="C12" s="267">
        <v>9</v>
      </c>
      <c r="D12" s="527" t="s">
        <v>459</v>
      </c>
    </row>
    <row r="13" spans="1:4" ht="15.75" customHeight="1">
      <c r="A13" s="267">
        <v>10</v>
      </c>
      <c r="B13" s="527" t="s">
        <v>459</v>
      </c>
      <c r="C13" s="267">
        <v>10</v>
      </c>
      <c r="D13" s="527" t="s">
        <v>80</v>
      </c>
    </row>
    <row r="14" spans="1:4" ht="15.75" customHeight="1">
      <c r="A14" s="267">
        <v>11</v>
      </c>
      <c r="B14" s="624" t="s">
        <v>80</v>
      </c>
      <c r="C14" s="268"/>
      <c r="D14" s="268"/>
    </row>
    <row r="15" spans="1:4" ht="15.75" customHeight="1">
      <c r="A15" s="268"/>
      <c r="B15" s="624"/>
      <c r="C15" s="620" t="s">
        <v>94</v>
      </c>
      <c r="D15" s="620"/>
    </row>
    <row r="16" spans="1:4" ht="15.75" customHeight="1">
      <c r="A16" s="268"/>
      <c r="B16" s="268"/>
      <c r="C16" s="267">
        <v>1</v>
      </c>
      <c r="D16" s="527" t="s">
        <v>95</v>
      </c>
    </row>
    <row r="17" spans="1:4" ht="15.75" customHeight="1">
      <c r="A17" s="620" t="s">
        <v>94</v>
      </c>
      <c r="B17" s="620"/>
      <c r="C17" s="267">
        <v>2</v>
      </c>
      <c r="D17" s="527" t="s">
        <v>96</v>
      </c>
    </row>
    <row r="18" spans="1:4" ht="15.75" customHeight="1">
      <c r="A18" s="267">
        <v>1</v>
      </c>
      <c r="B18" s="527" t="s">
        <v>95</v>
      </c>
      <c r="C18" s="267">
        <v>3</v>
      </c>
      <c r="D18" s="527" t="s">
        <v>97</v>
      </c>
    </row>
    <row r="19" spans="1:4" ht="15.75" customHeight="1">
      <c r="A19" s="267">
        <v>2</v>
      </c>
      <c r="B19" s="527" t="s">
        <v>96</v>
      </c>
      <c r="C19" s="267">
        <v>4</v>
      </c>
      <c r="D19" s="527" t="s">
        <v>98</v>
      </c>
    </row>
    <row r="20" spans="1:4" ht="15.75" customHeight="1">
      <c r="A20" s="267">
        <v>3</v>
      </c>
      <c r="B20" s="527" t="s">
        <v>97</v>
      </c>
      <c r="C20" s="267">
        <v>5</v>
      </c>
      <c r="D20" s="527" t="s">
        <v>99</v>
      </c>
    </row>
    <row r="21" spans="1:4" ht="15.75" customHeight="1">
      <c r="A21" s="267">
        <v>4</v>
      </c>
      <c r="B21" s="527" t="s">
        <v>98</v>
      </c>
      <c r="C21" s="267">
        <v>6</v>
      </c>
      <c r="D21" s="527" t="s">
        <v>100</v>
      </c>
    </row>
    <row r="22" spans="1:4" ht="15.75" customHeight="1">
      <c r="A22" s="267">
        <v>5</v>
      </c>
      <c r="B22" s="527" t="s">
        <v>99</v>
      </c>
      <c r="C22" s="267"/>
      <c r="D22" s="270"/>
    </row>
    <row r="23" spans="1:4" ht="15.75" customHeight="1">
      <c r="A23" s="267">
        <v>6</v>
      </c>
      <c r="B23" s="527" t="s">
        <v>100</v>
      </c>
      <c r="C23" s="267"/>
      <c r="D23" s="527"/>
    </row>
    <row r="24" spans="1:4" ht="15.75" customHeight="1">
      <c r="A24" s="267">
        <v>7</v>
      </c>
      <c r="B24" s="527" t="s">
        <v>101</v>
      </c>
      <c r="C24" s="620" t="s">
        <v>104</v>
      </c>
      <c r="D24" s="620"/>
    </row>
    <row r="25" spans="1:4" ht="15.75" customHeight="1">
      <c r="A25" s="267">
        <v>8</v>
      </c>
      <c r="B25" s="527" t="s">
        <v>102</v>
      </c>
      <c r="C25" s="620" t="s">
        <v>71</v>
      </c>
      <c r="D25" s="620"/>
    </row>
    <row r="26" spans="1:4" ht="15.75" customHeight="1">
      <c r="A26" s="268"/>
      <c r="B26" s="268"/>
      <c r="C26" s="267">
        <v>1</v>
      </c>
      <c r="D26" s="263" t="s">
        <v>72</v>
      </c>
    </row>
    <row r="27" spans="1:4" ht="15.75" customHeight="1">
      <c r="A27" s="620" t="s">
        <v>88</v>
      </c>
      <c r="B27" s="620"/>
      <c r="C27" s="267">
        <v>2</v>
      </c>
      <c r="D27" s="527" t="s">
        <v>78</v>
      </c>
    </row>
    <row r="28" spans="1:4" ht="15.75" customHeight="1">
      <c r="A28" s="267">
        <v>1</v>
      </c>
      <c r="B28" s="263" t="s">
        <v>89</v>
      </c>
      <c r="C28" s="267">
        <v>3</v>
      </c>
      <c r="D28" s="263" t="s">
        <v>74</v>
      </c>
    </row>
    <row r="29" spans="1:4" ht="15.75" customHeight="1">
      <c r="A29" s="267">
        <v>2</v>
      </c>
      <c r="B29" s="263" t="s">
        <v>90</v>
      </c>
      <c r="C29" s="267">
        <v>4</v>
      </c>
      <c r="D29" s="263" t="s">
        <v>75</v>
      </c>
    </row>
    <row r="30" spans="1:4" ht="15.75" customHeight="1">
      <c r="A30" s="267">
        <v>3</v>
      </c>
      <c r="B30" s="263" t="s">
        <v>91</v>
      </c>
      <c r="C30" s="267">
        <v>5</v>
      </c>
      <c r="D30" s="270" t="s">
        <v>76</v>
      </c>
    </row>
    <row r="31" spans="1:4" ht="15.75" customHeight="1">
      <c r="A31" s="267">
        <v>4</v>
      </c>
      <c r="B31" s="263" t="s">
        <v>92</v>
      </c>
      <c r="C31" s="267">
        <v>6</v>
      </c>
      <c r="D31" s="270" t="s">
        <v>77</v>
      </c>
    </row>
    <row r="32" spans="1:4" ht="15.75" customHeight="1">
      <c r="A32" s="267">
        <v>5</v>
      </c>
      <c r="B32" s="270" t="s">
        <v>93</v>
      </c>
      <c r="C32" s="267">
        <v>7</v>
      </c>
      <c r="D32" s="263" t="s">
        <v>79</v>
      </c>
    </row>
    <row r="33" spans="1:4" ht="15.75" customHeight="1">
      <c r="A33" s="267">
        <v>6</v>
      </c>
      <c r="B33" s="268" t="s">
        <v>458</v>
      </c>
      <c r="C33" s="267">
        <v>8</v>
      </c>
      <c r="D33" s="268" t="s">
        <v>458</v>
      </c>
    </row>
    <row r="34" spans="1:4" ht="15.75" customHeight="1">
      <c r="A34" s="620"/>
      <c r="B34" s="620"/>
      <c r="C34" s="267">
        <v>9</v>
      </c>
      <c r="D34" s="527" t="s">
        <v>459</v>
      </c>
    </row>
    <row r="35" spans="1:4" ht="15.75" customHeight="1">
      <c r="A35" s="620" t="s">
        <v>81</v>
      </c>
      <c r="B35" s="620"/>
      <c r="C35" s="267">
        <v>10</v>
      </c>
      <c r="D35" s="527" t="s">
        <v>80</v>
      </c>
    </row>
    <row r="36" spans="1:4" ht="15.75" customHeight="1">
      <c r="A36" s="267">
        <v>1</v>
      </c>
      <c r="B36" s="263" t="s">
        <v>82</v>
      </c>
      <c r="C36" s="267"/>
      <c r="D36" s="527"/>
    </row>
    <row r="37" spans="1:4" ht="15.75" customHeight="1">
      <c r="A37" s="267">
        <v>2</v>
      </c>
      <c r="B37" s="263" t="s">
        <v>83</v>
      </c>
      <c r="C37" s="267"/>
      <c r="D37" s="527"/>
    </row>
    <row r="38" spans="1:4" ht="15.75" customHeight="1">
      <c r="A38" s="267">
        <v>3</v>
      </c>
      <c r="B38" s="624" t="s">
        <v>84</v>
      </c>
      <c r="C38" s="267"/>
      <c r="D38" s="527"/>
    </row>
    <row r="39" spans="1:4" ht="15.75" customHeight="1">
      <c r="A39" s="268"/>
      <c r="B39" s="624"/>
      <c r="C39" s="267"/>
      <c r="D39" s="527"/>
    </row>
    <row r="40" spans="1:4" ht="15.75" customHeight="1">
      <c r="A40" s="267">
        <v>4</v>
      </c>
      <c r="B40" s="263" t="s">
        <v>85</v>
      </c>
      <c r="C40" s="267"/>
      <c r="D40" s="527"/>
    </row>
    <row r="41" spans="1:4" ht="15.75" customHeight="1">
      <c r="A41" s="267">
        <v>5</v>
      </c>
      <c r="B41" s="263" t="s">
        <v>86</v>
      </c>
      <c r="C41" s="267"/>
      <c r="D41" s="527"/>
    </row>
    <row r="42" spans="1:4" ht="15.75" customHeight="1">
      <c r="A42" s="267">
        <v>6</v>
      </c>
      <c r="B42" s="263" t="s">
        <v>87</v>
      </c>
      <c r="C42" s="262"/>
      <c r="D42" s="264"/>
    </row>
    <row r="43" spans="1:4" ht="15.75" customHeight="1">
      <c r="C43" s="262"/>
      <c r="D43" s="264"/>
    </row>
    <row r="44" spans="1:4" ht="15.75" customHeight="1">
      <c r="C44" s="262"/>
      <c r="D44" s="264"/>
    </row>
    <row r="45" spans="1:4" ht="15.75" customHeight="1">
      <c r="C45" s="262"/>
      <c r="D45" s="264"/>
    </row>
    <row r="46" spans="1:4" ht="15.75" customHeight="1">
      <c r="C46" s="262"/>
      <c r="D46" s="264"/>
    </row>
    <row r="47" spans="1:4" ht="15.75" customHeight="1">
      <c r="C47" s="262"/>
      <c r="D47" s="264"/>
    </row>
    <row r="48" spans="1:4" ht="15.75" customHeight="1">
      <c r="C48" s="262"/>
      <c r="D48" s="264"/>
    </row>
    <row r="49" spans="3:4" ht="15.75" customHeight="1">
      <c r="C49" s="262"/>
      <c r="D49" s="264"/>
    </row>
    <row r="50" spans="3:4" ht="15.75" customHeight="1">
      <c r="C50" s="262"/>
      <c r="D50" s="264"/>
    </row>
    <row r="51" spans="3:4" ht="15.75" customHeight="1">
      <c r="C51" s="262"/>
      <c r="D51" s="264"/>
    </row>
    <row r="52" spans="3:4">
      <c r="C52" s="262"/>
      <c r="D52" s="264"/>
    </row>
    <row r="53" spans="3:4">
      <c r="C53" s="48"/>
      <c r="D53" s="49"/>
    </row>
  </sheetData>
  <sheetProtection selectLockedCells="1"/>
  <mergeCells count="14">
    <mergeCell ref="B38:B39"/>
    <mergeCell ref="C25:D25"/>
    <mergeCell ref="B4:B5"/>
    <mergeCell ref="A34:B34"/>
    <mergeCell ref="A27:B27"/>
    <mergeCell ref="A35:B35"/>
    <mergeCell ref="A1:B1"/>
    <mergeCell ref="A2:B2"/>
    <mergeCell ref="C15:D15"/>
    <mergeCell ref="B14:B15"/>
    <mergeCell ref="C24:D24"/>
    <mergeCell ref="A17:B17"/>
    <mergeCell ref="C2:D2"/>
    <mergeCell ref="C3:D3"/>
  </mergeCells>
  <phoneticPr fontId="1"/>
  <dataValidations count="2">
    <dataValidation imeMode="hiragana" allowBlank="1" showInputMessage="1" showErrorMessage="1" sqref="D9 C54:C65536 A27:B27 B59:B65536 D16:D21 D23 C25:D25 C15:D15 A54:A65536 A17:B17 C3:D3 B1 D36:D65536 A2:B2 A34:B35 E1:IV1048576 B18:B25"/>
    <dataValidation imeMode="off" allowBlank="1" showInputMessage="1" showErrorMessage="1" sqref="C12 A6:A12 C2 A18:A25 A28:A32 A1 A3:A4 C16:C24 C26:C33 C36:C53 C4:C10 A36:A38 A40:A42"/>
  </dataValidations>
  <pageMargins left="0.15748031496062992" right="0.70866141732283472" top="0.51181102362204722" bottom="0.59055118110236227" header="0.31496062992125984" footer="0.31496062992125984"/>
  <pageSetup paperSize="9" firstPageNumber="4" orientation="portrait" useFirstPageNumber="1" r:id="rId1"/>
  <headerFooter>
    <oddFooter>&amp;C&amp;"Century,標準"&amp;12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41"/>
  <sheetViews>
    <sheetView tabSelected="1" zoomScaleNormal="100" workbookViewId="0">
      <selection activeCell="Q37" sqref="Q37"/>
    </sheetView>
  </sheetViews>
  <sheetFormatPr defaultRowHeight="13.5"/>
  <cols>
    <col min="1" max="2" width="4.25" customWidth="1"/>
    <col min="3" max="3" width="7.875" customWidth="1"/>
    <col min="4" max="4" width="7.625" customWidth="1"/>
    <col min="5" max="5" width="4.125" customWidth="1"/>
    <col min="6" max="6" width="3.75" customWidth="1"/>
    <col min="7" max="8" width="4" style="311"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3" customFormat="1" ht="15" customHeight="1">
      <c r="A1" s="680"/>
      <c r="B1" s="680"/>
      <c r="C1" s="680"/>
      <c r="D1" s="4"/>
      <c r="E1" s="4"/>
      <c r="F1" s="4"/>
      <c r="G1" s="528"/>
      <c r="H1" s="528"/>
      <c r="I1" s="4"/>
      <c r="J1" s="4"/>
      <c r="K1" s="4"/>
      <c r="L1" s="4"/>
      <c r="M1" s="4"/>
      <c r="N1" s="4"/>
      <c r="O1" s="4"/>
      <c r="P1" s="4"/>
      <c r="Q1" s="4"/>
      <c r="R1" s="4"/>
      <c r="S1" s="4"/>
      <c r="T1" s="4"/>
      <c r="U1" s="4"/>
      <c r="V1" s="4"/>
      <c r="W1" s="4"/>
      <c r="X1" s="4"/>
    </row>
    <row r="2" spans="1:24" ht="17.100000000000001" customHeight="1" thickBot="1">
      <c r="A2" s="660" t="s">
        <v>105</v>
      </c>
      <c r="B2" s="660"/>
      <c r="C2" s="660"/>
      <c r="D2" s="660"/>
      <c r="E2" s="660"/>
      <c r="F2" s="660"/>
      <c r="G2" s="660"/>
      <c r="H2" s="660"/>
      <c r="I2" s="660"/>
      <c r="J2" s="660"/>
      <c r="K2" s="660"/>
      <c r="L2" s="660"/>
      <c r="M2" s="660"/>
      <c r="N2" s="660"/>
      <c r="O2" s="660"/>
      <c r="P2" s="459"/>
      <c r="Q2" s="364"/>
      <c r="R2" s="446"/>
      <c r="S2" s="630" t="s">
        <v>545</v>
      </c>
      <c r="T2" s="630"/>
      <c r="U2" s="630"/>
      <c r="V2" s="630"/>
      <c r="W2" s="630"/>
      <c r="X2" s="630"/>
    </row>
    <row r="3" spans="1:24" ht="30.6" customHeight="1" thickBot="1">
      <c r="A3" s="681" t="s">
        <v>358</v>
      </c>
      <c r="B3" s="682"/>
      <c r="C3" s="682"/>
      <c r="D3" s="683"/>
      <c r="E3" s="684" t="s">
        <v>106</v>
      </c>
      <c r="F3" s="685"/>
      <c r="G3" s="667" t="s">
        <v>557</v>
      </c>
      <c r="H3" s="634"/>
      <c r="I3" s="686" t="s">
        <v>107</v>
      </c>
      <c r="J3" s="686"/>
      <c r="K3" s="687" t="s">
        <v>108</v>
      </c>
      <c r="L3" s="687"/>
      <c r="M3" s="687" t="s">
        <v>109</v>
      </c>
      <c r="N3" s="687"/>
      <c r="O3" s="687" t="s">
        <v>110</v>
      </c>
      <c r="P3" s="687"/>
      <c r="Q3" s="687" t="s">
        <v>114</v>
      </c>
      <c r="R3" s="687"/>
      <c r="S3" s="687" t="s">
        <v>111</v>
      </c>
      <c r="T3" s="687"/>
      <c r="U3" s="690" t="s">
        <v>112</v>
      </c>
      <c r="V3" s="690"/>
      <c r="W3" s="688" t="s">
        <v>113</v>
      </c>
      <c r="X3" s="689"/>
    </row>
    <row r="4" spans="1:24" ht="20.45" customHeight="1" thickBot="1">
      <c r="A4" s="691" t="s">
        <v>115</v>
      </c>
      <c r="B4" s="692"/>
      <c r="C4" s="692"/>
      <c r="D4" s="693"/>
      <c r="E4" s="460">
        <f>IF(SUM(E5:E9)=0,"",SUM(E5:E9)+SUM(E11:E16))</f>
        <v>190</v>
      </c>
      <c r="F4" s="461">
        <f>F10+F17</f>
        <v>12</v>
      </c>
      <c r="G4" s="462">
        <f>IF(COUNTA(G5:G9)+COUNTA(G11:G16)=0,"",SUM(G5:G9)+SUM(G11:G16))</f>
        <v>1</v>
      </c>
      <c r="H4" s="463" t="str">
        <f>IF(COUNTA(H5:H9)+COUNTA(H11:H16)=0,"",SUM(H5:H9)+SUM(H11:H16))</f>
        <v/>
      </c>
      <c r="I4" s="464">
        <f>IF(COUNTA(I5:I9)+COUNTA(I11:I16)=0,"",SUM(I5:I9)+SUM(I11:I16))</f>
        <v>2</v>
      </c>
      <c r="J4" s="463" t="str">
        <f>IF(COUNTA(J5:J9)+COUNTA(J11:J16)=0,"",SUM(J5:J9)+SUM(J11:J16))</f>
        <v/>
      </c>
      <c r="K4" s="464">
        <f t="shared" ref="K4:X4" si="0">IF(COUNTA(K5:K9)+COUNTA(K11:K16)=0,"",SUM(K5:K9)+SUM(K11:K16))</f>
        <v>13</v>
      </c>
      <c r="L4" s="463" t="str">
        <f t="shared" si="0"/>
        <v/>
      </c>
      <c r="M4" s="464">
        <f t="shared" si="0"/>
        <v>31</v>
      </c>
      <c r="N4" s="463">
        <f t="shared" si="0"/>
        <v>2</v>
      </c>
      <c r="O4" s="464">
        <f t="shared" si="0"/>
        <v>37</v>
      </c>
      <c r="P4" s="463" t="str">
        <f t="shared" si="0"/>
        <v/>
      </c>
      <c r="Q4" s="464">
        <f>IF(COUNTA(Q5:Q9)+COUNTA(Q11:Q16)=0,"",SUM(Q5:Q9)+SUM(Q11:Q16))</f>
        <v>47</v>
      </c>
      <c r="R4" s="463">
        <f>IF(COUNTA(R5:R9)+COUNTA(R11:R16)=0,"",SUM(R5:R9)+SUM(R11:R16))</f>
        <v>10</v>
      </c>
      <c r="S4" s="464">
        <f t="shared" si="0"/>
        <v>1</v>
      </c>
      <c r="T4" s="463" t="str">
        <f t="shared" si="0"/>
        <v/>
      </c>
      <c r="U4" s="464">
        <f t="shared" si="0"/>
        <v>57</v>
      </c>
      <c r="V4" s="463" t="str">
        <f t="shared" si="0"/>
        <v/>
      </c>
      <c r="W4" s="464">
        <f t="shared" si="0"/>
        <v>1</v>
      </c>
      <c r="X4" s="465" t="str">
        <f t="shared" si="0"/>
        <v/>
      </c>
    </row>
    <row r="5" spans="1:24" ht="20.45" customHeight="1">
      <c r="A5" s="650" t="s">
        <v>128</v>
      </c>
      <c r="B5" s="656" t="s">
        <v>117</v>
      </c>
      <c r="C5" s="657"/>
      <c r="D5" s="658"/>
      <c r="E5" s="466">
        <f>G5</f>
        <v>1</v>
      </c>
      <c r="F5" s="467" t="str">
        <f>IF(J5+L5+N5+P5+R5+T5+V5+X5=0,"",J5+L5+N5+P5+R5+T5+V5+X5)</f>
        <v/>
      </c>
      <c r="G5" s="468">
        <v>1</v>
      </c>
      <c r="H5" s="469"/>
      <c r="I5" s="470"/>
      <c r="J5" s="469"/>
      <c r="K5" s="470"/>
      <c r="L5" s="469"/>
      <c r="M5" s="470"/>
      <c r="N5" s="471"/>
      <c r="O5" s="472"/>
      <c r="P5" s="469"/>
      <c r="Q5" s="470"/>
      <c r="R5" s="471"/>
      <c r="S5" s="470"/>
      <c r="T5" s="471"/>
      <c r="U5" s="470"/>
      <c r="V5" s="471"/>
      <c r="W5" s="473"/>
      <c r="X5" s="474"/>
    </row>
    <row r="6" spans="1:24" ht="20.45" customHeight="1">
      <c r="A6" s="651"/>
      <c r="B6" s="647" t="s">
        <v>118</v>
      </c>
      <c r="C6" s="648"/>
      <c r="D6" s="649"/>
      <c r="E6" s="475">
        <f>I6</f>
        <v>2</v>
      </c>
      <c r="F6" s="476" t="str">
        <f>IF(J6+L6+N6+P6+R6+T6+V6+X6=0,"",J6+L6+N6+P6+R6+T6+V6+X6)</f>
        <v/>
      </c>
      <c r="G6" s="477"/>
      <c r="H6" s="478"/>
      <c r="I6" s="479">
        <v>2</v>
      </c>
      <c r="J6" s="478"/>
      <c r="K6" s="479"/>
      <c r="L6" s="478"/>
      <c r="M6" s="479"/>
      <c r="N6" s="480"/>
      <c r="O6" s="481"/>
      <c r="P6" s="478"/>
      <c r="Q6" s="479"/>
      <c r="R6" s="480"/>
      <c r="S6" s="479"/>
      <c r="T6" s="480"/>
      <c r="U6" s="479"/>
      <c r="V6" s="480"/>
      <c r="W6" s="482"/>
      <c r="X6" s="483"/>
    </row>
    <row r="7" spans="1:24" ht="20.45" customHeight="1">
      <c r="A7" s="651"/>
      <c r="B7" s="647" t="s">
        <v>119</v>
      </c>
      <c r="C7" s="648"/>
      <c r="D7" s="649"/>
      <c r="E7" s="475">
        <f>I7+K7+M7+O7+Q7+S7+U7+W7</f>
        <v>20</v>
      </c>
      <c r="F7" s="476"/>
      <c r="G7" s="477"/>
      <c r="H7" s="478"/>
      <c r="I7" s="479"/>
      <c r="J7" s="478"/>
      <c r="K7" s="479">
        <v>2</v>
      </c>
      <c r="L7" s="478"/>
      <c r="M7" s="479">
        <v>2</v>
      </c>
      <c r="N7" s="480"/>
      <c r="O7" s="481">
        <v>3</v>
      </c>
      <c r="P7" s="478"/>
      <c r="Q7" s="479">
        <v>3</v>
      </c>
      <c r="R7" s="480"/>
      <c r="S7" s="479"/>
      <c r="T7" s="480"/>
      <c r="U7" s="479">
        <v>9</v>
      </c>
      <c r="V7" s="480"/>
      <c r="W7" s="482">
        <v>1</v>
      </c>
      <c r="X7" s="483"/>
    </row>
    <row r="8" spans="1:24" ht="20.45" customHeight="1">
      <c r="A8" s="651"/>
      <c r="B8" s="647" t="s">
        <v>120</v>
      </c>
      <c r="C8" s="648"/>
      <c r="D8" s="649"/>
      <c r="E8" s="475">
        <f>I8+K8+M8+O8+Q8+S8+U8+W8</f>
        <v>10</v>
      </c>
      <c r="F8" s="476" t="str">
        <f>IF(J8+L8+N8+P8+R8+T8+V8+X8=0,"",J8+L8+N8+P8+R8+T8+V8+X8)</f>
        <v/>
      </c>
      <c r="G8" s="477"/>
      <c r="H8" s="478"/>
      <c r="I8" s="479"/>
      <c r="J8" s="478"/>
      <c r="K8" s="479">
        <v>2</v>
      </c>
      <c r="L8" s="478"/>
      <c r="M8" s="479">
        <v>1</v>
      </c>
      <c r="N8" s="480"/>
      <c r="O8" s="481">
        <v>3</v>
      </c>
      <c r="P8" s="478"/>
      <c r="Q8" s="479">
        <v>3</v>
      </c>
      <c r="R8" s="480"/>
      <c r="S8" s="479"/>
      <c r="T8" s="480"/>
      <c r="U8" s="479">
        <v>1</v>
      </c>
      <c r="V8" s="480"/>
      <c r="W8" s="482"/>
      <c r="X8" s="483"/>
    </row>
    <row r="9" spans="1:24" ht="20.45" customHeight="1" thickBot="1">
      <c r="A9" s="652"/>
      <c r="B9" s="664" t="s">
        <v>121</v>
      </c>
      <c r="C9" s="665"/>
      <c r="D9" s="666"/>
      <c r="E9" s="475">
        <f>I9+K9+M9+O9+Q9+S9+U9+W9</f>
        <v>16</v>
      </c>
      <c r="F9" s="476">
        <f>IF(J9+L9+N9+P9+R9+T9+V9+X9=0,"",J9+L9+N9+P9+R9+T9+V9+X9)</f>
        <v>4</v>
      </c>
      <c r="G9" s="484"/>
      <c r="H9" s="485"/>
      <c r="I9" s="486"/>
      <c r="J9" s="485"/>
      <c r="K9" s="486">
        <v>5</v>
      </c>
      <c r="L9" s="485"/>
      <c r="M9" s="486">
        <v>8</v>
      </c>
      <c r="N9" s="487">
        <v>2</v>
      </c>
      <c r="O9" s="488">
        <v>2</v>
      </c>
      <c r="P9" s="485"/>
      <c r="Q9" s="486">
        <v>1</v>
      </c>
      <c r="R9" s="487">
        <v>2</v>
      </c>
      <c r="S9" s="486"/>
      <c r="T9" s="487"/>
      <c r="U9" s="486"/>
      <c r="V9" s="487"/>
      <c r="W9" s="489"/>
      <c r="X9" s="490"/>
    </row>
    <row r="10" spans="1:24" ht="20.45" customHeight="1" thickTop="1" thickBot="1">
      <c r="A10" s="653" t="s">
        <v>116</v>
      </c>
      <c r="B10" s="654"/>
      <c r="C10" s="654"/>
      <c r="D10" s="655"/>
      <c r="E10" s="491">
        <f>SUM(E5:E9)</f>
        <v>49</v>
      </c>
      <c r="F10" s="492">
        <f>SUM(F5:F9)</f>
        <v>4</v>
      </c>
      <c r="G10" s="493">
        <f>IF(SUM(G5:G9)=0,"",SUM(G5:G9))</f>
        <v>1</v>
      </c>
      <c r="H10" s="497" t="str">
        <f>IF(SUM(H5:H9)=0,"",SUM(H5:H9))</f>
        <v/>
      </c>
      <c r="I10" s="496">
        <f>IF(SUM(I5:I9)=0,"",SUM(I5:I9))</f>
        <v>2</v>
      </c>
      <c r="J10" s="494" t="str">
        <f>IF(SUM(J5:J9)=0,"",SUM(J5:J9))</f>
        <v/>
      </c>
      <c r="K10" s="495">
        <f t="shared" ref="K10:X10" si="1">IF(SUM(K5:K9)=0,"",SUM(K5:K9))</f>
        <v>9</v>
      </c>
      <c r="L10" s="452" t="str">
        <f t="shared" si="1"/>
        <v/>
      </c>
      <c r="M10" s="496">
        <f t="shared" si="1"/>
        <v>11</v>
      </c>
      <c r="N10" s="494">
        <f t="shared" si="1"/>
        <v>2</v>
      </c>
      <c r="O10" s="495">
        <f t="shared" si="1"/>
        <v>8</v>
      </c>
      <c r="P10" s="452" t="str">
        <f t="shared" si="1"/>
        <v/>
      </c>
      <c r="Q10" s="495">
        <f t="shared" si="1"/>
        <v>7</v>
      </c>
      <c r="R10" s="452">
        <f t="shared" si="1"/>
        <v>2</v>
      </c>
      <c r="S10" s="495" t="str">
        <f t="shared" si="1"/>
        <v/>
      </c>
      <c r="T10" s="452" t="str">
        <f t="shared" si="1"/>
        <v/>
      </c>
      <c r="U10" s="495">
        <f t="shared" si="1"/>
        <v>10</v>
      </c>
      <c r="V10" s="452" t="str">
        <f t="shared" si="1"/>
        <v/>
      </c>
      <c r="W10" s="496">
        <f t="shared" si="1"/>
        <v>1</v>
      </c>
      <c r="X10" s="445" t="str">
        <f t="shared" si="1"/>
        <v/>
      </c>
    </row>
    <row r="11" spans="1:24" ht="20.45" customHeight="1">
      <c r="A11" s="650" t="s">
        <v>129</v>
      </c>
      <c r="B11" s="656" t="s">
        <v>122</v>
      </c>
      <c r="C11" s="657"/>
      <c r="D11" s="658"/>
      <c r="E11" s="475">
        <f t="shared" ref="E11:E16" si="2">I11+K11+M11+O11+Q11+S11+U11+W11</f>
        <v>59</v>
      </c>
      <c r="F11" s="467">
        <f t="shared" ref="F11:F16" si="3">IF(J11+L11+N11+P11+R11+T11+V11+X11=0,"",J11+L11+N11+P11+R11+T11+V11+X11)</f>
        <v>2</v>
      </c>
      <c r="G11" s="468"/>
      <c r="H11" s="469"/>
      <c r="I11" s="470"/>
      <c r="J11" s="469"/>
      <c r="K11" s="470">
        <v>4</v>
      </c>
      <c r="L11" s="469"/>
      <c r="M11" s="470">
        <v>13</v>
      </c>
      <c r="N11" s="471"/>
      <c r="O11" s="472">
        <v>11</v>
      </c>
      <c r="P11" s="469"/>
      <c r="Q11" s="470">
        <v>11</v>
      </c>
      <c r="R11" s="471">
        <v>2</v>
      </c>
      <c r="S11" s="470"/>
      <c r="T11" s="471"/>
      <c r="U11" s="470">
        <v>20</v>
      </c>
      <c r="V11" s="471"/>
      <c r="W11" s="473"/>
      <c r="X11" s="474"/>
    </row>
    <row r="12" spans="1:24" ht="20.45" customHeight="1">
      <c r="A12" s="651"/>
      <c r="B12" s="647" t="s">
        <v>123</v>
      </c>
      <c r="C12" s="648"/>
      <c r="D12" s="649"/>
      <c r="E12" s="475">
        <f t="shared" si="2"/>
        <v>20</v>
      </c>
      <c r="F12" s="476">
        <f t="shared" si="3"/>
        <v>2</v>
      </c>
      <c r="G12" s="477"/>
      <c r="H12" s="478"/>
      <c r="I12" s="479"/>
      <c r="J12" s="478"/>
      <c r="K12" s="479"/>
      <c r="L12" s="478"/>
      <c r="M12" s="479">
        <v>2</v>
      </c>
      <c r="N12" s="480"/>
      <c r="O12" s="481">
        <v>4</v>
      </c>
      <c r="P12" s="478"/>
      <c r="Q12" s="479">
        <v>6</v>
      </c>
      <c r="R12" s="480">
        <v>2</v>
      </c>
      <c r="S12" s="479"/>
      <c r="T12" s="480"/>
      <c r="U12" s="479">
        <v>8</v>
      </c>
      <c r="V12" s="480"/>
      <c r="W12" s="482"/>
      <c r="X12" s="483"/>
    </row>
    <row r="13" spans="1:24" ht="20.45" customHeight="1">
      <c r="A13" s="651"/>
      <c r="B13" s="647" t="s">
        <v>124</v>
      </c>
      <c r="C13" s="648"/>
      <c r="D13" s="649"/>
      <c r="E13" s="475">
        <f t="shared" si="2"/>
        <v>22</v>
      </c>
      <c r="F13" s="476" t="str">
        <f t="shared" si="3"/>
        <v/>
      </c>
      <c r="G13" s="477"/>
      <c r="H13" s="478"/>
      <c r="I13" s="479"/>
      <c r="J13" s="478"/>
      <c r="K13" s="479"/>
      <c r="L13" s="478"/>
      <c r="M13" s="479">
        <v>3</v>
      </c>
      <c r="N13" s="480"/>
      <c r="O13" s="481">
        <v>4</v>
      </c>
      <c r="P13" s="478"/>
      <c r="Q13" s="479">
        <v>6</v>
      </c>
      <c r="R13" s="480"/>
      <c r="S13" s="479"/>
      <c r="T13" s="480"/>
      <c r="U13" s="479">
        <v>9</v>
      </c>
      <c r="V13" s="480"/>
      <c r="W13" s="482"/>
      <c r="X13" s="483"/>
    </row>
    <row r="14" spans="1:24" ht="20.45" customHeight="1">
      <c r="A14" s="651"/>
      <c r="B14" s="647" t="s">
        <v>125</v>
      </c>
      <c r="C14" s="648"/>
      <c r="D14" s="649"/>
      <c r="E14" s="475">
        <f t="shared" si="2"/>
        <v>20</v>
      </c>
      <c r="F14" s="476">
        <f t="shared" si="3"/>
        <v>2</v>
      </c>
      <c r="G14" s="477"/>
      <c r="H14" s="478"/>
      <c r="I14" s="479"/>
      <c r="J14" s="478"/>
      <c r="K14" s="479"/>
      <c r="L14" s="478"/>
      <c r="M14" s="479">
        <v>2</v>
      </c>
      <c r="N14" s="480"/>
      <c r="O14" s="481">
        <v>4</v>
      </c>
      <c r="P14" s="478"/>
      <c r="Q14" s="479">
        <v>7</v>
      </c>
      <c r="R14" s="480">
        <v>2</v>
      </c>
      <c r="S14" s="479"/>
      <c r="T14" s="480"/>
      <c r="U14" s="479">
        <v>7</v>
      </c>
      <c r="V14" s="480"/>
      <c r="W14" s="482"/>
      <c r="X14" s="483"/>
    </row>
    <row r="15" spans="1:24" ht="20.45" customHeight="1">
      <c r="A15" s="651"/>
      <c r="B15" s="647" t="s">
        <v>127</v>
      </c>
      <c r="C15" s="648"/>
      <c r="D15" s="649"/>
      <c r="E15" s="475">
        <f t="shared" si="2"/>
        <v>10</v>
      </c>
      <c r="F15" s="476" t="str">
        <f t="shared" si="3"/>
        <v/>
      </c>
      <c r="G15" s="477"/>
      <c r="H15" s="478"/>
      <c r="I15" s="479"/>
      <c r="J15" s="478"/>
      <c r="K15" s="479"/>
      <c r="L15" s="478"/>
      <c r="M15" s="479"/>
      <c r="N15" s="480"/>
      <c r="O15" s="481">
        <v>3</v>
      </c>
      <c r="P15" s="478"/>
      <c r="Q15" s="479">
        <v>4</v>
      </c>
      <c r="R15" s="480"/>
      <c r="S15" s="479">
        <v>1</v>
      </c>
      <c r="T15" s="480"/>
      <c r="U15" s="479">
        <v>2</v>
      </c>
      <c r="V15" s="480"/>
      <c r="W15" s="482"/>
      <c r="X15" s="483"/>
    </row>
    <row r="16" spans="1:24" ht="20.45" customHeight="1" thickBot="1">
      <c r="A16" s="652"/>
      <c r="B16" s="664" t="s">
        <v>126</v>
      </c>
      <c r="C16" s="665"/>
      <c r="D16" s="666"/>
      <c r="E16" s="475">
        <f t="shared" si="2"/>
        <v>10</v>
      </c>
      <c r="F16" s="476">
        <f t="shared" si="3"/>
        <v>2</v>
      </c>
      <c r="G16" s="484"/>
      <c r="H16" s="485"/>
      <c r="I16" s="486"/>
      <c r="J16" s="485"/>
      <c r="K16" s="486"/>
      <c r="L16" s="485"/>
      <c r="M16" s="486"/>
      <c r="N16" s="487"/>
      <c r="O16" s="488">
        <v>3</v>
      </c>
      <c r="P16" s="485"/>
      <c r="Q16" s="486">
        <v>6</v>
      </c>
      <c r="R16" s="487">
        <v>2</v>
      </c>
      <c r="S16" s="486"/>
      <c r="T16" s="487"/>
      <c r="U16" s="486">
        <v>1</v>
      </c>
      <c r="V16" s="487"/>
      <c r="W16" s="489"/>
      <c r="X16" s="490"/>
    </row>
    <row r="17" spans="1:29" ht="20.45" customHeight="1" thickTop="1" thickBot="1">
      <c r="A17" s="653" t="s">
        <v>116</v>
      </c>
      <c r="B17" s="654"/>
      <c r="C17" s="654"/>
      <c r="D17" s="655"/>
      <c r="E17" s="491">
        <f>SUM(E11:E16)</f>
        <v>141</v>
      </c>
      <c r="F17" s="492">
        <f>SUM(F11:F16)</f>
        <v>8</v>
      </c>
      <c r="G17" s="493" t="str">
        <f>IF(SUM(G11:G16)=0,"",SUM(G11:G16))</f>
        <v/>
      </c>
      <c r="H17" s="497" t="str">
        <f>IF(SUM(H11:H16)=0,"",SUM(H11:H16))</f>
        <v/>
      </c>
      <c r="I17" s="496" t="str">
        <f>IF(SUM(I11:I16)=0,"",SUM(I11:I16))</f>
        <v/>
      </c>
      <c r="J17" s="497" t="str">
        <f>IF(SUM(J11:J16)=0,"",SUM(J11:J16))</f>
        <v/>
      </c>
      <c r="K17" s="496">
        <f t="shared" ref="K17:X17" si="4">IF(SUM(K11:K16)=0,"",SUM(K11:K16))</f>
        <v>4</v>
      </c>
      <c r="L17" s="497" t="str">
        <f t="shared" si="4"/>
        <v/>
      </c>
      <c r="M17" s="496">
        <f t="shared" si="4"/>
        <v>20</v>
      </c>
      <c r="N17" s="498" t="str">
        <f t="shared" si="4"/>
        <v/>
      </c>
      <c r="O17" s="499">
        <f t="shared" si="4"/>
        <v>29</v>
      </c>
      <c r="P17" s="497" t="str">
        <f t="shared" si="4"/>
        <v/>
      </c>
      <c r="Q17" s="496">
        <f>IF(SUM(Q11:Q16)=0,"",SUM(Q11:Q16))</f>
        <v>40</v>
      </c>
      <c r="R17" s="498">
        <f t="shared" si="4"/>
        <v>8</v>
      </c>
      <c r="S17" s="496">
        <f t="shared" si="4"/>
        <v>1</v>
      </c>
      <c r="T17" s="498" t="str">
        <f t="shared" si="4"/>
        <v/>
      </c>
      <c r="U17" s="496">
        <f t="shared" si="4"/>
        <v>47</v>
      </c>
      <c r="V17" s="498" t="str">
        <f t="shared" si="4"/>
        <v/>
      </c>
      <c r="W17" s="496" t="str">
        <f t="shared" si="4"/>
        <v/>
      </c>
      <c r="X17" s="445" t="str">
        <f t="shared" si="4"/>
        <v/>
      </c>
    </row>
    <row r="18" spans="1:29" ht="17.100000000000001" customHeight="1">
      <c r="A18" s="659" t="s">
        <v>376</v>
      </c>
      <c r="B18" s="659"/>
      <c r="C18" s="659"/>
      <c r="D18" s="659"/>
      <c r="E18" s="659"/>
      <c r="F18" s="659"/>
      <c r="G18" s="659"/>
      <c r="H18" s="659"/>
      <c r="I18" s="659"/>
      <c r="J18" s="364"/>
      <c r="K18" s="364"/>
      <c r="L18" s="364"/>
      <c r="M18" s="364"/>
      <c r="N18" s="364"/>
      <c r="O18" s="364"/>
      <c r="P18" s="364"/>
      <c r="Q18" s="364"/>
      <c r="R18" s="364"/>
      <c r="S18" s="364"/>
      <c r="T18" s="364"/>
      <c r="U18" s="364"/>
      <c r="V18" s="364"/>
      <c r="W18" s="364"/>
      <c r="X18" s="364"/>
    </row>
    <row r="19" spans="1:29" ht="15" customHeight="1">
      <c r="A19" s="364"/>
      <c r="B19" s="364"/>
      <c r="C19" s="364"/>
      <c r="D19" s="364"/>
      <c r="E19" s="364"/>
      <c r="F19" s="364"/>
      <c r="G19" s="364"/>
      <c r="H19" s="364"/>
      <c r="I19" s="364"/>
      <c r="J19" s="364"/>
      <c r="K19" s="364"/>
      <c r="L19" s="364"/>
      <c r="M19" s="364"/>
      <c r="N19" s="364"/>
      <c r="O19" s="364"/>
      <c r="P19" s="364"/>
      <c r="Q19" s="364"/>
      <c r="R19" s="364"/>
      <c r="S19" s="364"/>
      <c r="T19" s="364"/>
      <c r="U19" s="364"/>
      <c r="V19" s="364"/>
      <c r="W19" s="364"/>
      <c r="X19" s="364"/>
    </row>
    <row r="20" spans="1:29" ht="17.100000000000001" customHeight="1" thickBot="1">
      <c r="A20" s="660" t="s">
        <v>171</v>
      </c>
      <c r="B20" s="660"/>
      <c r="C20" s="660"/>
      <c r="D20" s="660"/>
      <c r="E20" s="660"/>
      <c r="F20" s="660"/>
      <c r="G20" s="660"/>
      <c r="H20" s="660"/>
      <c r="I20" s="660"/>
      <c r="J20" s="660"/>
      <c r="K20" s="660"/>
      <c r="L20" s="660"/>
      <c r="M20" s="660"/>
      <c r="N20" s="660"/>
      <c r="O20" s="660"/>
      <c r="P20" s="459"/>
      <c r="Q20" s="364"/>
      <c r="R20" s="446"/>
      <c r="S20" s="630" t="str">
        <f>S2</f>
        <v>（令和5年4月1日現在）</v>
      </c>
      <c r="T20" s="630"/>
      <c r="U20" s="630"/>
      <c r="V20" s="630"/>
      <c r="W20" s="630"/>
      <c r="X20" s="630"/>
    </row>
    <row r="21" spans="1:29" ht="30.6" customHeight="1" thickBot="1">
      <c r="A21" s="661" t="s">
        <v>349</v>
      </c>
      <c r="B21" s="662"/>
      <c r="C21" s="662"/>
      <c r="D21" s="663"/>
      <c r="E21" s="645" t="s">
        <v>106</v>
      </c>
      <c r="F21" s="646"/>
      <c r="G21" s="667" t="s">
        <v>557</v>
      </c>
      <c r="H21" s="634"/>
      <c r="I21" s="631" t="s">
        <v>107</v>
      </c>
      <c r="J21" s="632"/>
      <c r="K21" s="633" t="s">
        <v>108</v>
      </c>
      <c r="L21" s="634"/>
      <c r="M21" s="633" t="s">
        <v>109</v>
      </c>
      <c r="N21" s="634"/>
      <c r="O21" s="633" t="s">
        <v>110</v>
      </c>
      <c r="P21" s="634"/>
      <c r="Q21" s="633" t="s">
        <v>114</v>
      </c>
      <c r="R21" s="634"/>
      <c r="S21" s="633" t="s">
        <v>111</v>
      </c>
      <c r="T21" s="634"/>
      <c r="U21" s="635" t="s">
        <v>112</v>
      </c>
      <c r="V21" s="636"/>
      <c r="W21" s="635" t="s">
        <v>113</v>
      </c>
      <c r="X21" s="637"/>
    </row>
    <row r="22" spans="1:29" ht="20.45" customHeight="1">
      <c r="A22" s="641" t="s">
        <v>482</v>
      </c>
      <c r="B22" s="628"/>
      <c r="C22" s="628"/>
      <c r="D22" s="629"/>
      <c r="E22" s="500">
        <f t="shared" ref="E22:F40" si="5">IF(I22+K22+M22+O22+Q22+S22+U22+W22=0,"",I22+K22+M22+O22+Q22+S22+U22+W22)</f>
        <v>19</v>
      </c>
      <c r="F22" s="501" t="str">
        <f t="shared" si="5"/>
        <v/>
      </c>
      <c r="G22" s="502"/>
      <c r="H22" s="504"/>
      <c r="I22" s="505"/>
      <c r="J22" s="503"/>
      <c r="K22" s="321"/>
      <c r="L22" s="504"/>
      <c r="M22" s="505"/>
      <c r="N22" s="506"/>
      <c r="O22" s="505"/>
      <c r="P22" s="504"/>
      <c r="Q22" s="505"/>
      <c r="R22" s="504"/>
      <c r="S22" s="505"/>
      <c r="T22" s="504"/>
      <c r="U22" s="505">
        <v>19</v>
      </c>
      <c r="V22" s="504"/>
      <c r="W22" s="482"/>
      <c r="X22" s="483"/>
    </row>
    <row r="23" spans="1:29" s="44" customFormat="1" ht="20.45" customHeight="1">
      <c r="A23" s="642" t="s">
        <v>483</v>
      </c>
      <c r="B23" s="643"/>
      <c r="C23" s="643"/>
      <c r="D23" s="644"/>
      <c r="E23" s="500">
        <f t="shared" si="5"/>
        <v>1</v>
      </c>
      <c r="F23" s="501" t="str">
        <f t="shared" si="5"/>
        <v/>
      </c>
      <c r="G23" s="502"/>
      <c r="H23" s="504"/>
      <c r="I23" s="505"/>
      <c r="J23" s="503"/>
      <c r="K23" s="321"/>
      <c r="L23" s="504"/>
      <c r="M23" s="505"/>
      <c r="N23" s="506"/>
      <c r="O23" s="505"/>
      <c r="P23" s="504"/>
      <c r="Q23" s="505">
        <v>1</v>
      </c>
      <c r="R23" s="504">
        <v>0</v>
      </c>
      <c r="S23" s="505">
        <v>0</v>
      </c>
      <c r="T23" s="504"/>
      <c r="U23" s="505"/>
      <c r="V23" s="504"/>
      <c r="W23" s="482"/>
      <c r="X23" s="483"/>
    </row>
    <row r="24" spans="1:29" ht="20.45" customHeight="1">
      <c r="A24" s="642" t="s">
        <v>484</v>
      </c>
      <c r="B24" s="643"/>
      <c r="C24" s="643"/>
      <c r="D24" s="644"/>
      <c r="E24" s="500">
        <f t="shared" si="5"/>
        <v>35</v>
      </c>
      <c r="F24" s="501" t="str">
        <f t="shared" si="5"/>
        <v/>
      </c>
      <c r="G24" s="502"/>
      <c r="H24" s="504"/>
      <c r="I24" s="505"/>
      <c r="J24" s="503"/>
      <c r="K24" s="321"/>
      <c r="L24" s="504"/>
      <c r="M24" s="505"/>
      <c r="N24" s="506"/>
      <c r="O24" s="505">
        <v>1</v>
      </c>
      <c r="P24" s="504"/>
      <c r="Q24" s="505">
        <v>10</v>
      </c>
      <c r="R24" s="504">
        <v>0</v>
      </c>
      <c r="S24" s="505">
        <v>0</v>
      </c>
      <c r="T24" s="504"/>
      <c r="U24" s="505">
        <v>24</v>
      </c>
      <c r="V24" s="504"/>
      <c r="W24" s="482"/>
      <c r="X24" s="483"/>
    </row>
    <row r="25" spans="1:29" ht="20.45" customHeight="1">
      <c r="A25" s="641" t="s">
        <v>485</v>
      </c>
      <c r="B25" s="628"/>
      <c r="C25" s="628"/>
      <c r="D25" s="629"/>
      <c r="E25" s="500">
        <f>IF(I25+K25+M25+O25+Q25+S25+U25+W25=0,"",I25+K25+M25+O25+Q25+S25+U25+W25+G25)</f>
        <v>43</v>
      </c>
      <c r="F25" s="501">
        <f t="shared" si="5"/>
        <v>9</v>
      </c>
      <c r="G25" s="502">
        <v>1</v>
      </c>
      <c r="H25" s="504"/>
      <c r="I25" s="505"/>
      <c r="J25" s="503"/>
      <c r="K25" s="321">
        <v>9</v>
      </c>
      <c r="L25" s="504"/>
      <c r="M25" s="505">
        <v>16</v>
      </c>
      <c r="N25" s="506">
        <v>1</v>
      </c>
      <c r="O25" s="505">
        <v>7</v>
      </c>
      <c r="P25" s="504"/>
      <c r="Q25" s="505">
        <v>9</v>
      </c>
      <c r="R25" s="504">
        <v>8</v>
      </c>
      <c r="S25" s="505"/>
      <c r="T25" s="504"/>
      <c r="U25" s="505"/>
      <c r="V25" s="504"/>
      <c r="W25" s="482">
        <v>1</v>
      </c>
      <c r="X25" s="483"/>
    </row>
    <row r="26" spans="1:29" s="44" customFormat="1" ht="20.45" customHeight="1">
      <c r="A26" s="641" t="s">
        <v>486</v>
      </c>
      <c r="B26" s="628"/>
      <c r="C26" s="628"/>
      <c r="D26" s="629"/>
      <c r="E26" s="500">
        <f t="shared" si="5"/>
        <v>11</v>
      </c>
      <c r="F26" s="501">
        <f t="shared" si="5"/>
        <v>1</v>
      </c>
      <c r="G26" s="502"/>
      <c r="H26" s="504"/>
      <c r="I26" s="505"/>
      <c r="J26" s="503"/>
      <c r="K26" s="321"/>
      <c r="L26" s="504"/>
      <c r="M26" s="505">
        <v>1</v>
      </c>
      <c r="N26" s="506"/>
      <c r="O26" s="505">
        <v>2</v>
      </c>
      <c r="P26" s="504"/>
      <c r="Q26" s="505">
        <v>5</v>
      </c>
      <c r="R26" s="504">
        <v>1</v>
      </c>
      <c r="S26" s="505"/>
      <c r="T26" s="504"/>
      <c r="U26" s="505">
        <v>3</v>
      </c>
      <c r="V26" s="504"/>
      <c r="W26" s="482"/>
      <c r="X26" s="483"/>
      <c r="Z26"/>
      <c r="AA26"/>
      <c r="AB26"/>
      <c r="AC26"/>
    </row>
    <row r="27" spans="1:29" s="44" customFormat="1" ht="20.45" customHeight="1">
      <c r="A27" s="638" t="s">
        <v>487</v>
      </c>
      <c r="B27" s="639"/>
      <c r="C27" s="639"/>
      <c r="D27" s="640"/>
      <c r="E27" s="507">
        <f t="shared" si="5"/>
        <v>78</v>
      </c>
      <c r="F27" s="508" t="str">
        <f t="shared" si="5"/>
        <v/>
      </c>
      <c r="G27" s="509"/>
      <c r="H27" s="512"/>
      <c r="I27" s="513">
        <v>2</v>
      </c>
      <c r="J27" s="510"/>
      <c r="K27" s="511">
        <v>4</v>
      </c>
      <c r="L27" s="512"/>
      <c r="M27" s="513">
        <v>16</v>
      </c>
      <c r="N27" s="514"/>
      <c r="O27" s="513">
        <v>27</v>
      </c>
      <c r="P27" s="512"/>
      <c r="Q27" s="513">
        <v>21</v>
      </c>
      <c r="R27" s="512">
        <v>0</v>
      </c>
      <c r="S27" s="513">
        <v>1</v>
      </c>
      <c r="T27" s="512"/>
      <c r="U27" s="513">
        <v>7</v>
      </c>
      <c r="V27" s="512"/>
      <c r="W27" s="515"/>
      <c r="X27" s="516"/>
    </row>
    <row r="28" spans="1:29" ht="20.45" customHeight="1">
      <c r="A28" s="638" t="s">
        <v>488</v>
      </c>
      <c r="B28" s="639"/>
      <c r="C28" s="639"/>
      <c r="D28" s="640"/>
      <c r="E28" s="500">
        <f t="shared" si="5"/>
        <v>3</v>
      </c>
      <c r="F28" s="501" t="str">
        <f t="shared" si="5"/>
        <v/>
      </c>
      <c r="G28" s="509"/>
      <c r="H28" s="512"/>
      <c r="I28" s="513"/>
      <c r="J28" s="510"/>
      <c r="K28" s="511"/>
      <c r="L28" s="512"/>
      <c r="M28" s="513">
        <v>0</v>
      </c>
      <c r="N28" s="514"/>
      <c r="O28" s="513">
        <v>2</v>
      </c>
      <c r="P28" s="512"/>
      <c r="Q28" s="513">
        <v>1</v>
      </c>
      <c r="R28" s="512"/>
      <c r="S28" s="513"/>
      <c r="T28" s="512"/>
      <c r="U28" s="513"/>
      <c r="V28" s="512"/>
      <c r="W28" s="515"/>
      <c r="X28" s="516"/>
    </row>
    <row r="29" spans="1:29" ht="20.45" customHeight="1">
      <c r="A29" s="627" t="s">
        <v>489</v>
      </c>
      <c r="B29" s="628"/>
      <c r="C29" s="628"/>
      <c r="D29" s="629"/>
      <c r="E29" s="500">
        <f t="shared" si="5"/>
        <v>24</v>
      </c>
      <c r="F29" s="501">
        <f t="shared" si="5"/>
        <v>5</v>
      </c>
      <c r="G29" s="502"/>
      <c r="H29" s="504"/>
      <c r="I29" s="505"/>
      <c r="J29" s="503"/>
      <c r="K29" s="321">
        <v>3</v>
      </c>
      <c r="L29" s="504"/>
      <c r="M29" s="505">
        <v>2</v>
      </c>
      <c r="N29" s="506"/>
      <c r="O29" s="505">
        <v>10</v>
      </c>
      <c r="P29" s="504"/>
      <c r="Q29" s="505">
        <v>8</v>
      </c>
      <c r="R29" s="504">
        <v>5</v>
      </c>
      <c r="S29" s="505">
        <v>1</v>
      </c>
      <c r="T29" s="504"/>
      <c r="U29" s="505"/>
      <c r="V29" s="504"/>
      <c r="W29" s="482"/>
      <c r="X29" s="483"/>
    </row>
    <row r="30" spans="1:29" ht="20.45" customHeight="1">
      <c r="A30" s="668" t="s">
        <v>490</v>
      </c>
      <c r="B30" s="669"/>
      <c r="C30" s="669"/>
      <c r="D30" s="670"/>
      <c r="E30" s="500">
        <f t="shared" si="5"/>
        <v>13</v>
      </c>
      <c r="F30" s="501">
        <f t="shared" si="5"/>
        <v>1</v>
      </c>
      <c r="G30" s="502"/>
      <c r="H30" s="504"/>
      <c r="I30" s="505"/>
      <c r="J30" s="503"/>
      <c r="K30" s="321"/>
      <c r="L30" s="504"/>
      <c r="M30" s="505">
        <v>3</v>
      </c>
      <c r="N30" s="506">
        <v>1</v>
      </c>
      <c r="O30" s="505">
        <v>5</v>
      </c>
      <c r="P30" s="504"/>
      <c r="Q30" s="505">
        <v>2</v>
      </c>
      <c r="R30" s="504"/>
      <c r="S30" s="505">
        <v>1</v>
      </c>
      <c r="T30" s="504"/>
      <c r="U30" s="505">
        <v>2</v>
      </c>
      <c r="V30" s="504"/>
      <c r="W30" s="482"/>
      <c r="X30" s="483"/>
    </row>
    <row r="31" spans="1:29" ht="20.45" customHeight="1">
      <c r="A31" s="641" t="s">
        <v>491</v>
      </c>
      <c r="B31" s="628"/>
      <c r="C31" s="628"/>
      <c r="D31" s="629"/>
      <c r="E31" s="500">
        <f t="shared" si="5"/>
        <v>3</v>
      </c>
      <c r="F31" s="501" t="str">
        <f t="shared" si="5"/>
        <v/>
      </c>
      <c r="G31" s="502"/>
      <c r="H31" s="504"/>
      <c r="I31" s="505"/>
      <c r="J31" s="503"/>
      <c r="K31" s="321"/>
      <c r="L31" s="504"/>
      <c r="M31" s="505">
        <v>1</v>
      </c>
      <c r="N31" s="506"/>
      <c r="O31" s="505"/>
      <c r="P31" s="504"/>
      <c r="Q31" s="505">
        <v>1</v>
      </c>
      <c r="R31" s="504">
        <v>0</v>
      </c>
      <c r="S31" s="505"/>
      <c r="T31" s="504"/>
      <c r="U31" s="505">
        <v>1</v>
      </c>
      <c r="V31" s="504"/>
      <c r="W31" s="482"/>
      <c r="X31" s="483"/>
    </row>
    <row r="32" spans="1:29" ht="20.45" customHeight="1">
      <c r="A32" s="627" t="s">
        <v>492</v>
      </c>
      <c r="B32" s="628"/>
      <c r="C32" s="628"/>
      <c r="D32" s="629"/>
      <c r="E32" s="500">
        <f t="shared" si="5"/>
        <v>43</v>
      </c>
      <c r="F32" s="501" t="str">
        <f t="shared" si="5"/>
        <v/>
      </c>
      <c r="G32" s="502"/>
      <c r="H32" s="504"/>
      <c r="I32" s="505"/>
      <c r="J32" s="503"/>
      <c r="K32" s="321">
        <v>7</v>
      </c>
      <c r="L32" s="504"/>
      <c r="M32" s="505">
        <v>10</v>
      </c>
      <c r="N32" s="506"/>
      <c r="O32" s="505">
        <v>13</v>
      </c>
      <c r="P32" s="504"/>
      <c r="Q32" s="505">
        <v>9</v>
      </c>
      <c r="R32" s="504">
        <v>0</v>
      </c>
      <c r="S32" s="505">
        <v>1</v>
      </c>
      <c r="T32" s="504"/>
      <c r="U32" s="505">
        <v>3</v>
      </c>
      <c r="V32" s="504"/>
      <c r="W32" s="482"/>
      <c r="X32" s="483"/>
    </row>
    <row r="33" spans="1:24" ht="20.45" customHeight="1">
      <c r="A33" s="641" t="s">
        <v>493</v>
      </c>
      <c r="B33" s="628"/>
      <c r="C33" s="628"/>
      <c r="D33" s="629"/>
      <c r="E33" s="500">
        <f t="shared" si="5"/>
        <v>42</v>
      </c>
      <c r="F33" s="501" t="str">
        <f t="shared" si="5"/>
        <v/>
      </c>
      <c r="G33" s="502"/>
      <c r="H33" s="504"/>
      <c r="I33" s="505"/>
      <c r="J33" s="503"/>
      <c r="K33" s="321">
        <v>1</v>
      </c>
      <c r="L33" s="504"/>
      <c r="M33" s="505">
        <v>7</v>
      </c>
      <c r="N33" s="506"/>
      <c r="O33" s="505">
        <v>10</v>
      </c>
      <c r="P33" s="504"/>
      <c r="Q33" s="505">
        <v>9</v>
      </c>
      <c r="R33" s="504"/>
      <c r="S33" s="505">
        <v>1</v>
      </c>
      <c r="T33" s="504"/>
      <c r="U33" s="505">
        <v>14</v>
      </c>
      <c r="V33" s="504"/>
      <c r="W33" s="482"/>
      <c r="X33" s="483"/>
    </row>
    <row r="34" spans="1:24" ht="20.45" customHeight="1">
      <c r="A34" s="641" t="s">
        <v>494</v>
      </c>
      <c r="B34" s="628"/>
      <c r="C34" s="628"/>
      <c r="D34" s="629"/>
      <c r="E34" s="500">
        <f t="shared" si="5"/>
        <v>30</v>
      </c>
      <c r="F34" s="501" t="str">
        <f t="shared" si="5"/>
        <v/>
      </c>
      <c r="G34" s="502"/>
      <c r="H34" s="504"/>
      <c r="I34" s="505">
        <v>1</v>
      </c>
      <c r="J34" s="503"/>
      <c r="K34" s="321">
        <v>2</v>
      </c>
      <c r="L34" s="504"/>
      <c r="M34" s="505">
        <v>4</v>
      </c>
      <c r="N34" s="506"/>
      <c r="O34" s="505">
        <v>10</v>
      </c>
      <c r="P34" s="504"/>
      <c r="Q34" s="505">
        <v>9</v>
      </c>
      <c r="R34" s="504"/>
      <c r="S34" s="505"/>
      <c r="T34" s="504"/>
      <c r="U34" s="505">
        <v>4</v>
      </c>
      <c r="V34" s="504"/>
      <c r="W34" s="482"/>
      <c r="X34" s="483"/>
    </row>
    <row r="35" spans="1:24" ht="20.45" customHeight="1">
      <c r="A35" s="641" t="s">
        <v>495</v>
      </c>
      <c r="B35" s="628"/>
      <c r="C35" s="628"/>
      <c r="D35" s="629"/>
      <c r="E35" s="500">
        <f t="shared" si="5"/>
        <v>30</v>
      </c>
      <c r="F35" s="501" t="str">
        <f t="shared" si="5"/>
        <v/>
      </c>
      <c r="G35" s="502"/>
      <c r="H35" s="504"/>
      <c r="I35" s="505">
        <v>1</v>
      </c>
      <c r="J35" s="503"/>
      <c r="K35" s="321">
        <v>2</v>
      </c>
      <c r="L35" s="504"/>
      <c r="M35" s="505">
        <v>4</v>
      </c>
      <c r="N35" s="506"/>
      <c r="O35" s="505">
        <v>10</v>
      </c>
      <c r="P35" s="504"/>
      <c r="Q35" s="505">
        <v>9</v>
      </c>
      <c r="R35" s="504"/>
      <c r="S35" s="505"/>
      <c r="T35" s="504"/>
      <c r="U35" s="505">
        <v>4</v>
      </c>
      <c r="V35" s="504"/>
      <c r="W35" s="482"/>
      <c r="X35" s="483"/>
    </row>
    <row r="36" spans="1:24" ht="20.45" customHeight="1">
      <c r="A36" s="677" t="s">
        <v>496</v>
      </c>
      <c r="B36" s="678"/>
      <c r="C36" s="678"/>
      <c r="D36" s="679"/>
      <c r="E36" s="500">
        <f t="shared" si="5"/>
        <v>30</v>
      </c>
      <c r="F36" s="501" t="str">
        <f t="shared" si="5"/>
        <v/>
      </c>
      <c r="G36" s="502"/>
      <c r="H36" s="504"/>
      <c r="I36" s="505">
        <v>1</v>
      </c>
      <c r="J36" s="503"/>
      <c r="K36" s="321">
        <v>1</v>
      </c>
      <c r="L36" s="504"/>
      <c r="M36" s="505">
        <v>8</v>
      </c>
      <c r="N36" s="506"/>
      <c r="O36" s="505">
        <v>9</v>
      </c>
      <c r="P36" s="504"/>
      <c r="Q36" s="505">
        <v>7</v>
      </c>
      <c r="R36" s="504"/>
      <c r="S36" s="505">
        <v>1</v>
      </c>
      <c r="T36" s="504"/>
      <c r="U36" s="505">
        <v>3</v>
      </c>
      <c r="V36" s="504"/>
      <c r="W36" s="482"/>
      <c r="X36" s="483"/>
    </row>
    <row r="37" spans="1:24" ht="20.45" customHeight="1">
      <c r="A37" s="641" t="s">
        <v>497</v>
      </c>
      <c r="B37" s="628"/>
      <c r="C37" s="628"/>
      <c r="D37" s="629"/>
      <c r="E37" s="500">
        <f>IF(I37+K37+M37+O37+Q37+S37+U37+W37=0,"",I37+K37+M37+O37+Q37+S37+U37+W37+G37)</f>
        <v>49</v>
      </c>
      <c r="F37" s="501">
        <f t="shared" si="5"/>
        <v>3</v>
      </c>
      <c r="G37" s="502">
        <v>1</v>
      </c>
      <c r="H37" s="504"/>
      <c r="I37" s="505"/>
      <c r="J37" s="503"/>
      <c r="K37" s="321">
        <v>3</v>
      </c>
      <c r="L37" s="504"/>
      <c r="M37" s="505">
        <v>13</v>
      </c>
      <c r="N37" s="506">
        <v>1</v>
      </c>
      <c r="O37" s="505">
        <v>11</v>
      </c>
      <c r="P37" s="504"/>
      <c r="Q37" s="505">
        <v>11</v>
      </c>
      <c r="R37" s="504">
        <v>2</v>
      </c>
      <c r="S37" s="505"/>
      <c r="T37" s="504"/>
      <c r="U37" s="505">
        <v>10</v>
      </c>
      <c r="V37" s="504"/>
      <c r="W37" s="482"/>
      <c r="X37" s="483"/>
    </row>
    <row r="38" spans="1:24" ht="20.45" customHeight="1">
      <c r="A38" s="627" t="s">
        <v>498</v>
      </c>
      <c r="B38" s="628"/>
      <c r="C38" s="628"/>
      <c r="D38" s="629"/>
      <c r="E38" s="500">
        <f t="shared" si="5"/>
        <v>19</v>
      </c>
      <c r="F38" s="501">
        <f t="shared" si="5"/>
        <v>2</v>
      </c>
      <c r="G38" s="502"/>
      <c r="H38" s="504"/>
      <c r="I38" s="505"/>
      <c r="J38" s="503"/>
      <c r="K38" s="321">
        <v>3</v>
      </c>
      <c r="L38" s="504"/>
      <c r="M38" s="505">
        <v>5</v>
      </c>
      <c r="N38" s="506"/>
      <c r="O38" s="505">
        <v>6</v>
      </c>
      <c r="P38" s="504"/>
      <c r="Q38" s="505">
        <v>4</v>
      </c>
      <c r="R38" s="504">
        <v>2</v>
      </c>
      <c r="S38" s="505">
        <v>1</v>
      </c>
      <c r="T38" s="504"/>
      <c r="U38" s="505"/>
      <c r="V38" s="504"/>
      <c r="W38" s="482"/>
      <c r="X38" s="483"/>
    </row>
    <row r="39" spans="1:24" ht="20.45" customHeight="1">
      <c r="A39" s="674" t="s">
        <v>499</v>
      </c>
      <c r="B39" s="675"/>
      <c r="C39" s="675"/>
      <c r="D39" s="676"/>
      <c r="E39" s="500">
        <f t="shared" si="5"/>
        <v>13</v>
      </c>
      <c r="F39" s="501" t="str">
        <f t="shared" si="5"/>
        <v/>
      </c>
      <c r="G39" s="502"/>
      <c r="H39" s="504"/>
      <c r="I39" s="505"/>
      <c r="J39" s="503"/>
      <c r="K39" s="321">
        <v>2</v>
      </c>
      <c r="L39" s="504"/>
      <c r="M39" s="505">
        <v>4</v>
      </c>
      <c r="N39" s="506"/>
      <c r="O39" s="505">
        <v>4</v>
      </c>
      <c r="P39" s="504"/>
      <c r="Q39" s="505">
        <v>3</v>
      </c>
      <c r="R39" s="504"/>
      <c r="S39" s="505"/>
      <c r="T39" s="504"/>
      <c r="U39" s="505"/>
      <c r="V39" s="504"/>
      <c r="W39" s="482"/>
      <c r="X39" s="483"/>
    </row>
    <row r="40" spans="1:24" ht="20.45" customHeight="1" thickBot="1">
      <c r="A40" s="671" t="s">
        <v>500</v>
      </c>
      <c r="B40" s="672"/>
      <c r="C40" s="672"/>
      <c r="D40" s="673"/>
      <c r="E40" s="517">
        <f t="shared" si="5"/>
        <v>8</v>
      </c>
      <c r="F40" s="518">
        <f t="shared" si="5"/>
        <v>1</v>
      </c>
      <c r="G40" s="519"/>
      <c r="H40" s="522"/>
      <c r="I40" s="523"/>
      <c r="J40" s="520"/>
      <c r="K40" s="521">
        <v>1</v>
      </c>
      <c r="L40" s="522"/>
      <c r="M40" s="523">
        <v>2</v>
      </c>
      <c r="N40" s="524"/>
      <c r="O40" s="523">
        <v>2</v>
      </c>
      <c r="P40" s="522"/>
      <c r="Q40" s="523">
        <v>2</v>
      </c>
      <c r="R40" s="522">
        <v>1</v>
      </c>
      <c r="S40" s="523">
        <v>1</v>
      </c>
      <c r="T40" s="522"/>
      <c r="U40" s="523"/>
      <c r="V40" s="522"/>
      <c r="W40" s="525"/>
      <c r="X40" s="526"/>
    </row>
    <row r="41" spans="1:24" ht="17.100000000000001" customHeight="1">
      <c r="A41" s="659" t="s">
        <v>376</v>
      </c>
      <c r="B41" s="659"/>
      <c r="C41" s="659"/>
      <c r="D41" s="659"/>
      <c r="E41" s="659"/>
      <c r="F41" s="659"/>
      <c r="G41" s="659"/>
      <c r="H41" s="659"/>
      <c r="I41" s="659"/>
      <c r="J41" s="364"/>
      <c r="K41" s="364"/>
      <c r="L41" s="364"/>
      <c r="M41" s="364"/>
      <c r="N41" s="364"/>
      <c r="O41" s="364"/>
      <c r="P41" s="364"/>
      <c r="Q41" s="364"/>
      <c r="R41" s="364"/>
      <c r="S41" s="364"/>
      <c r="T41" s="364"/>
      <c r="U41" s="364"/>
      <c r="V41" s="364"/>
      <c r="W41" s="364"/>
      <c r="X41" s="364"/>
    </row>
  </sheetData>
  <sheetProtection selectLockedCells="1"/>
  <mergeCells count="64">
    <mergeCell ref="A10:D10"/>
    <mergeCell ref="B8:D8"/>
    <mergeCell ref="A5:A9"/>
    <mergeCell ref="B9:D9"/>
    <mergeCell ref="A4:D4"/>
    <mergeCell ref="B5:D5"/>
    <mergeCell ref="B6:D6"/>
    <mergeCell ref="B7:D7"/>
    <mergeCell ref="A1:C1"/>
    <mergeCell ref="A2:O2"/>
    <mergeCell ref="A3:D3"/>
    <mergeCell ref="E3:F3"/>
    <mergeCell ref="S2:X2"/>
    <mergeCell ref="I3:J3"/>
    <mergeCell ref="K3:L3"/>
    <mergeCell ref="W3:X3"/>
    <mergeCell ref="M3:N3"/>
    <mergeCell ref="O3:P3"/>
    <mergeCell ref="Q3:R3"/>
    <mergeCell ref="S3:T3"/>
    <mergeCell ref="U3:V3"/>
    <mergeCell ref="G3:H3"/>
    <mergeCell ref="A41:I41"/>
    <mergeCell ref="A30:D30"/>
    <mergeCell ref="A31:D31"/>
    <mergeCell ref="A32:D32"/>
    <mergeCell ref="A33:D33"/>
    <mergeCell ref="A38:D38"/>
    <mergeCell ref="A40:D40"/>
    <mergeCell ref="A39:D39"/>
    <mergeCell ref="A34:D34"/>
    <mergeCell ref="A36:D36"/>
    <mergeCell ref="A37:D37"/>
    <mergeCell ref="A35:D35"/>
    <mergeCell ref="B13:D13"/>
    <mergeCell ref="B14:D14"/>
    <mergeCell ref="A11:A16"/>
    <mergeCell ref="A26:D26"/>
    <mergeCell ref="A17:D17"/>
    <mergeCell ref="A22:D22"/>
    <mergeCell ref="A24:D24"/>
    <mergeCell ref="B12:D12"/>
    <mergeCell ref="B11:D11"/>
    <mergeCell ref="A18:I18"/>
    <mergeCell ref="A20:O20"/>
    <mergeCell ref="B15:D15"/>
    <mergeCell ref="A21:D21"/>
    <mergeCell ref="B16:D16"/>
    <mergeCell ref="G21:H21"/>
    <mergeCell ref="A29:D29"/>
    <mergeCell ref="S20:X20"/>
    <mergeCell ref="I21:J21"/>
    <mergeCell ref="K21:L21"/>
    <mergeCell ref="M21:N21"/>
    <mergeCell ref="O21:P21"/>
    <mergeCell ref="Q21:R21"/>
    <mergeCell ref="S21:T21"/>
    <mergeCell ref="U21:V21"/>
    <mergeCell ref="W21:X21"/>
    <mergeCell ref="A28:D28"/>
    <mergeCell ref="A25:D25"/>
    <mergeCell ref="A27:D27"/>
    <mergeCell ref="A23:D23"/>
    <mergeCell ref="E21:F21"/>
  </mergeCells>
  <phoneticPr fontId="1"/>
  <dataValidations count="2">
    <dataValidation imeMode="hiragana" allowBlank="1" showInputMessage="1" showErrorMessage="1" sqref="A5:D9 A22:D40 A11:D16 X1:IX1 A1:P1"/>
    <dataValidation imeMode="off" allowBlank="1" showInputMessage="1" showErrorMessage="1" sqref="E4:X17 E22:X40"/>
  </dataValidations>
  <pageMargins left="0.70866141732283472" right="0.15748031496062992" top="0.51181102362204722" bottom="0.59055118110236227" header="0.31496062992125984" footer="0.31496062992125984"/>
  <pageSetup paperSize="9" scale="93" firstPageNumber="5" orientation="portrait" useFirstPageNumber="1" r:id="rId1"/>
  <headerFooter>
    <oddFooter>&amp;C&amp;"Century,標準"&amp;12 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7"/>
  <sheetViews>
    <sheetView zoomScale="85" zoomScaleNormal="85" workbookViewId="0">
      <selection activeCell="AA14" sqref="AA14"/>
    </sheetView>
  </sheetViews>
  <sheetFormatPr defaultRowHeight="13.5"/>
  <cols>
    <col min="1" max="2" width="4.25" customWidth="1"/>
    <col min="3" max="3" width="7.875" customWidth="1"/>
    <col min="4" max="4" width="7.625" customWidth="1"/>
    <col min="5" max="5" width="4.125" style="311" customWidth="1"/>
    <col min="6" max="6" width="3.75" style="311"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4.125" customWidth="1"/>
    <col min="24" max="24" width="3.75" customWidth="1"/>
    <col min="25" max="25" width="7.875" customWidth="1"/>
  </cols>
  <sheetData>
    <row r="1" spans="1:24" s="3" customFormat="1" ht="26.1" customHeight="1">
      <c r="A1" s="680"/>
      <c r="B1" s="680"/>
      <c r="C1" s="680"/>
      <c r="D1" s="4"/>
      <c r="E1" s="529"/>
      <c r="F1" s="529"/>
      <c r="G1" s="4"/>
      <c r="H1" s="4"/>
      <c r="I1" s="4"/>
      <c r="J1" s="4"/>
      <c r="K1" s="4"/>
      <c r="L1" s="4"/>
      <c r="M1" s="4"/>
      <c r="N1" s="4"/>
      <c r="O1" s="4"/>
      <c r="P1" s="4"/>
      <c r="Q1" s="4"/>
      <c r="R1" s="4"/>
      <c r="S1" s="4"/>
      <c r="T1" s="4"/>
      <c r="U1" s="4"/>
      <c r="V1" s="4"/>
      <c r="W1" s="4"/>
      <c r="X1" s="4"/>
    </row>
    <row r="2" spans="1:24" ht="24.95" customHeight="1" thickBot="1">
      <c r="A2" s="660" t="s">
        <v>172</v>
      </c>
      <c r="B2" s="660"/>
      <c r="C2" s="660"/>
      <c r="D2" s="660"/>
      <c r="E2" s="660"/>
      <c r="F2" s="660"/>
      <c r="G2" s="660"/>
      <c r="H2" s="660"/>
      <c r="I2" s="660"/>
      <c r="J2" s="660"/>
      <c r="K2" s="660"/>
      <c r="L2" s="660"/>
      <c r="M2" s="660"/>
      <c r="N2" s="660"/>
      <c r="O2" s="660"/>
      <c r="P2" s="391"/>
      <c r="Q2" s="364"/>
      <c r="R2" s="424"/>
      <c r="S2" s="715" t="s">
        <v>545</v>
      </c>
      <c r="T2" s="715"/>
      <c r="U2" s="715"/>
      <c r="V2" s="715"/>
      <c r="W2" s="715"/>
      <c r="X2" s="715"/>
    </row>
    <row r="3" spans="1:24" ht="50.1" customHeight="1" thickBot="1">
      <c r="A3" s="711" t="s">
        <v>347</v>
      </c>
      <c r="B3" s="712"/>
      <c r="C3" s="712"/>
      <c r="D3" s="716"/>
      <c r="E3" s="705" t="s">
        <v>557</v>
      </c>
      <c r="F3" s="706"/>
      <c r="G3" s="631" t="s">
        <v>107</v>
      </c>
      <c r="H3" s="632"/>
      <c r="I3" s="633" t="s">
        <v>108</v>
      </c>
      <c r="J3" s="634"/>
      <c r="K3" s="633" t="s">
        <v>109</v>
      </c>
      <c r="L3" s="634"/>
      <c r="M3" s="633" t="s">
        <v>110</v>
      </c>
      <c r="N3" s="634"/>
      <c r="O3" s="633" t="s">
        <v>114</v>
      </c>
      <c r="P3" s="634"/>
      <c r="Q3" s="633" t="s">
        <v>111</v>
      </c>
      <c r="R3" s="634"/>
      <c r="S3" s="635" t="s">
        <v>112</v>
      </c>
      <c r="T3" s="636"/>
      <c r="U3" s="635" t="s">
        <v>113</v>
      </c>
      <c r="V3" s="710"/>
      <c r="W3" s="631" t="s">
        <v>106</v>
      </c>
      <c r="X3" s="714"/>
    </row>
    <row r="4" spans="1:24" ht="30" customHeight="1">
      <c r="A4" s="702" t="s">
        <v>137</v>
      </c>
      <c r="B4" s="703"/>
      <c r="C4" s="703"/>
      <c r="D4" s="704"/>
      <c r="E4" s="425"/>
      <c r="F4" s="534"/>
      <c r="G4" s="371"/>
      <c r="H4" s="372"/>
      <c r="I4" s="369"/>
      <c r="J4" s="370"/>
      <c r="K4" s="371"/>
      <c r="L4" s="372"/>
      <c r="M4" s="369"/>
      <c r="N4" s="373"/>
      <c r="O4" s="374">
        <v>1</v>
      </c>
      <c r="P4" s="375"/>
      <c r="Q4" s="369"/>
      <c r="R4" s="373"/>
      <c r="S4" s="374">
        <v>31</v>
      </c>
      <c r="T4" s="372"/>
      <c r="U4" s="426">
        <v>1</v>
      </c>
      <c r="V4" s="427"/>
      <c r="W4" s="428">
        <f>IF(G4+I4+K4+M4+O4+Q4+S4+U4=0,"",G4+I4+K4+M4+O4+Q4+S4+U4)</f>
        <v>33</v>
      </c>
      <c r="X4" s="429" t="str">
        <f>IF(H4+J4+L4+N4+P4+R4+T4+V4=0,"",H4+J4+L4+N4+P4+R4+T4+V4)</f>
        <v/>
      </c>
    </row>
    <row r="5" spans="1:24" ht="30" customHeight="1">
      <c r="A5" s="694" t="s">
        <v>136</v>
      </c>
      <c r="B5" s="695"/>
      <c r="C5" s="695"/>
      <c r="D5" s="696"/>
      <c r="E5" s="430"/>
      <c r="F5" s="535"/>
      <c r="G5" s="377"/>
      <c r="H5" s="378"/>
      <c r="I5" s="321"/>
      <c r="J5" s="376"/>
      <c r="K5" s="377"/>
      <c r="L5" s="378"/>
      <c r="M5" s="321">
        <v>1</v>
      </c>
      <c r="N5" s="379"/>
      <c r="O5" s="380">
        <v>6</v>
      </c>
      <c r="P5" s="381"/>
      <c r="Q5" s="321"/>
      <c r="R5" s="379"/>
      <c r="S5" s="380">
        <v>17</v>
      </c>
      <c r="T5" s="378"/>
      <c r="U5" s="431"/>
      <c r="V5" s="432"/>
      <c r="W5" s="433">
        <f t="shared" ref="W5:W10" si="0">IF(G5+I5+K5+M5+O5+Q5+S5+U5=0,"",G5+I5+K5+M5+O5+Q5+S5+U5)</f>
        <v>24</v>
      </c>
      <c r="X5" s="434" t="str">
        <f t="shared" ref="X5:X9" si="1">IF(H5+J5+L5+N5+P5+R5+T5+V5=0,"",H5+J5+L5+N5+P5+R5+T5+V5)</f>
        <v/>
      </c>
    </row>
    <row r="6" spans="1:24" ht="30" customHeight="1">
      <c r="A6" s="694" t="s">
        <v>130</v>
      </c>
      <c r="B6" s="695"/>
      <c r="C6" s="695"/>
      <c r="D6" s="696"/>
      <c r="E6" s="430">
        <v>0</v>
      </c>
      <c r="F6" s="535">
        <v>0</v>
      </c>
      <c r="G6" s="377">
        <v>0</v>
      </c>
      <c r="H6" s="378">
        <v>0</v>
      </c>
      <c r="I6" s="321">
        <v>0</v>
      </c>
      <c r="J6" s="376">
        <v>0</v>
      </c>
      <c r="K6" s="377">
        <v>0</v>
      </c>
      <c r="L6" s="378">
        <v>0</v>
      </c>
      <c r="M6" s="321">
        <v>6</v>
      </c>
      <c r="N6" s="379"/>
      <c r="O6" s="380">
        <v>21</v>
      </c>
      <c r="P6" s="381"/>
      <c r="Q6" s="321"/>
      <c r="R6" s="379"/>
      <c r="S6" s="380">
        <v>9</v>
      </c>
      <c r="T6" s="378"/>
      <c r="U6" s="431"/>
      <c r="V6" s="432"/>
      <c r="W6" s="433">
        <f t="shared" si="0"/>
        <v>36</v>
      </c>
      <c r="X6" s="434" t="str">
        <f t="shared" si="1"/>
        <v/>
      </c>
    </row>
    <row r="7" spans="1:24" ht="30" customHeight="1">
      <c r="A7" s="694" t="s">
        <v>131</v>
      </c>
      <c r="B7" s="695"/>
      <c r="C7" s="695"/>
      <c r="D7" s="696"/>
      <c r="E7" s="430">
        <v>0</v>
      </c>
      <c r="F7" s="535">
        <v>0</v>
      </c>
      <c r="G7" s="377">
        <v>0</v>
      </c>
      <c r="H7" s="378">
        <v>0</v>
      </c>
      <c r="I7" s="321">
        <v>0</v>
      </c>
      <c r="J7" s="376">
        <v>0</v>
      </c>
      <c r="K7" s="377">
        <v>0</v>
      </c>
      <c r="L7" s="378">
        <v>0</v>
      </c>
      <c r="M7" s="321">
        <v>5</v>
      </c>
      <c r="N7" s="379"/>
      <c r="O7" s="380">
        <v>5</v>
      </c>
      <c r="P7" s="381"/>
      <c r="Q7" s="321"/>
      <c r="R7" s="379"/>
      <c r="S7" s="380"/>
      <c r="T7" s="378"/>
      <c r="U7" s="431"/>
      <c r="V7" s="432"/>
      <c r="W7" s="433">
        <f t="shared" si="0"/>
        <v>10</v>
      </c>
      <c r="X7" s="434" t="str">
        <f t="shared" si="1"/>
        <v/>
      </c>
    </row>
    <row r="8" spans="1:24" ht="30" customHeight="1">
      <c r="A8" s="694" t="s">
        <v>132</v>
      </c>
      <c r="B8" s="695"/>
      <c r="C8" s="695"/>
      <c r="D8" s="696"/>
      <c r="E8" s="430"/>
      <c r="F8" s="535"/>
      <c r="G8" s="377"/>
      <c r="H8" s="378"/>
      <c r="I8" s="321"/>
      <c r="J8" s="376"/>
      <c r="K8" s="377">
        <v>3</v>
      </c>
      <c r="L8" s="378">
        <v>0</v>
      </c>
      <c r="M8" s="321">
        <v>4</v>
      </c>
      <c r="N8" s="379"/>
      <c r="O8" s="380">
        <v>1</v>
      </c>
      <c r="P8" s="381"/>
      <c r="Q8" s="321"/>
      <c r="R8" s="379"/>
      <c r="S8" s="380"/>
      <c r="T8" s="378"/>
      <c r="U8" s="431"/>
      <c r="V8" s="432"/>
      <c r="W8" s="433">
        <f t="shared" si="0"/>
        <v>8</v>
      </c>
      <c r="X8" s="434" t="str">
        <f t="shared" si="1"/>
        <v/>
      </c>
    </row>
    <row r="9" spans="1:24" ht="30" customHeight="1">
      <c r="A9" s="694" t="s">
        <v>133</v>
      </c>
      <c r="B9" s="695"/>
      <c r="C9" s="695"/>
      <c r="D9" s="696"/>
      <c r="E9" s="430"/>
      <c r="F9" s="535"/>
      <c r="G9" s="377"/>
      <c r="H9" s="378"/>
      <c r="I9" s="321">
        <v>3</v>
      </c>
      <c r="J9" s="376"/>
      <c r="K9" s="377">
        <v>9</v>
      </c>
      <c r="L9" s="378">
        <v>0</v>
      </c>
      <c r="M9" s="321">
        <v>6</v>
      </c>
      <c r="N9" s="379"/>
      <c r="O9" s="380">
        <v>3</v>
      </c>
      <c r="P9" s="381"/>
      <c r="Q9" s="321"/>
      <c r="R9" s="379"/>
      <c r="S9" s="380"/>
      <c r="T9" s="378"/>
      <c r="U9" s="431"/>
      <c r="V9" s="432"/>
      <c r="W9" s="433">
        <f t="shared" si="0"/>
        <v>21</v>
      </c>
      <c r="X9" s="434" t="str">
        <f t="shared" si="1"/>
        <v/>
      </c>
    </row>
    <row r="10" spans="1:24" ht="30" customHeight="1">
      <c r="A10" s="694" t="s">
        <v>134</v>
      </c>
      <c r="B10" s="695"/>
      <c r="C10" s="695"/>
      <c r="D10" s="696"/>
      <c r="E10" s="430"/>
      <c r="F10" s="535"/>
      <c r="G10" s="377"/>
      <c r="H10" s="378"/>
      <c r="I10" s="321">
        <v>4</v>
      </c>
      <c r="J10" s="376"/>
      <c r="K10" s="377">
        <v>11</v>
      </c>
      <c r="L10" s="378">
        <v>0</v>
      </c>
      <c r="M10" s="321">
        <v>12</v>
      </c>
      <c r="N10" s="379"/>
      <c r="O10" s="380">
        <v>10</v>
      </c>
      <c r="P10" s="381"/>
      <c r="Q10" s="321"/>
      <c r="R10" s="379"/>
      <c r="S10" s="380"/>
      <c r="T10" s="378"/>
      <c r="U10" s="431"/>
      <c r="V10" s="432"/>
      <c r="W10" s="433">
        <f t="shared" si="0"/>
        <v>37</v>
      </c>
      <c r="X10" s="434" t="str">
        <f>IF(H10+J10+L10+N10+P10+R10+T10+V10=0,"",H10+J10+L10+N10+P10+R10+T10+V10+F10)</f>
        <v/>
      </c>
    </row>
    <row r="11" spans="1:24" ht="30" customHeight="1" thickBot="1">
      <c r="A11" s="697" t="s">
        <v>135</v>
      </c>
      <c r="B11" s="698"/>
      <c r="C11" s="698"/>
      <c r="D11" s="699"/>
      <c r="E11" s="435">
        <v>1</v>
      </c>
      <c r="F11" s="536"/>
      <c r="G11" s="384">
        <v>2</v>
      </c>
      <c r="H11" s="385"/>
      <c r="I11" s="382">
        <v>6</v>
      </c>
      <c r="J11" s="383"/>
      <c r="K11" s="384">
        <v>8</v>
      </c>
      <c r="L11" s="385">
        <v>2</v>
      </c>
      <c r="M11" s="382">
        <v>3</v>
      </c>
      <c r="N11" s="386"/>
      <c r="O11" s="387"/>
      <c r="P11" s="388">
        <v>10</v>
      </c>
      <c r="Q11" s="382">
        <v>1</v>
      </c>
      <c r="R11" s="386"/>
      <c r="S11" s="387"/>
      <c r="T11" s="385"/>
      <c r="U11" s="436"/>
      <c r="V11" s="437"/>
      <c r="W11" s="438">
        <f>IF(G11+I11+K11+M11+O11+Q11+S11+U11=0,"",G11+I11+K11+M11+O11+Q11+S11+U11+E11)</f>
        <v>21</v>
      </c>
      <c r="X11" s="439">
        <f>IF(H11+J11+L11+N11+P11+R11+T11+V11=0,"",H11+J11+L11+N11+P11+R11+T11+V11+F11)</f>
        <v>12</v>
      </c>
    </row>
    <row r="12" spans="1:24" ht="30" customHeight="1" thickTop="1" thickBot="1">
      <c r="A12" s="653" t="s">
        <v>106</v>
      </c>
      <c r="B12" s="654"/>
      <c r="C12" s="654"/>
      <c r="D12" s="655"/>
      <c r="E12" s="440">
        <f>IF(SUM(E4:E11)=0,"",SUM(E4:E11))</f>
        <v>1</v>
      </c>
      <c r="F12" s="443" t="str">
        <f>IF(SUM(F4:F11)=0,"",SUM(F4:F11))</f>
        <v/>
      </c>
      <c r="G12" s="440">
        <f>IF(SUM(G4:G11)=0,"",SUM(G4:G11))</f>
        <v>2</v>
      </c>
      <c r="H12" s="441" t="str">
        <f>IF(SUM(H4:H11)=0,"",SUM(H4:H11))</f>
        <v/>
      </c>
      <c r="I12" s="442">
        <f t="shared" ref="I12:V12" si="2">IF(SUM(I4:I11)=0,"",SUM(I4:I11))</f>
        <v>13</v>
      </c>
      <c r="J12" s="443" t="str">
        <f t="shared" si="2"/>
        <v/>
      </c>
      <c r="K12" s="440">
        <f t="shared" si="2"/>
        <v>31</v>
      </c>
      <c r="L12" s="441">
        <f t="shared" si="2"/>
        <v>2</v>
      </c>
      <c r="M12" s="442">
        <f t="shared" si="2"/>
        <v>37</v>
      </c>
      <c r="N12" s="443" t="str">
        <f t="shared" si="2"/>
        <v/>
      </c>
      <c r="O12" s="440">
        <f>IF(SUM(O4:O11)=0,"",SUM(O4:O11))</f>
        <v>47</v>
      </c>
      <c r="P12" s="441">
        <f t="shared" si="2"/>
        <v>10</v>
      </c>
      <c r="Q12" s="442">
        <f t="shared" si="2"/>
        <v>1</v>
      </c>
      <c r="R12" s="443" t="str">
        <f t="shared" si="2"/>
        <v/>
      </c>
      <c r="S12" s="440">
        <f t="shared" si="2"/>
        <v>57</v>
      </c>
      <c r="T12" s="443" t="str">
        <f t="shared" si="2"/>
        <v/>
      </c>
      <c r="U12" s="440">
        <f t="shared" si="2"/>
        <v>1</v>
      </c>
      <c r="V12" s="441" t="str">
        <f t="shared" si="2"/>
        <v/>
      </c>
      <c r="W12" s="444">
        <f>SUM(W4:W11)</f>
        <v>190</v>
      </c>
      <c r="X12" s="445">
        <f>IF(SUM(X4:X11)=0,"",SUM(X4:X11))</f>
        <v>12</v>
      </c>
    </row>
    <row r="13" spans="1:24" ht="30" customHeight="1">
      <c r="A13" s="701" t="s">
        <v>376</v>
      </c>
      <c r="B13" s="701"/>
      <c r="C13" s="701"/>
      <c r="D13" s="701"/>
      <c r="E13" s="701"/>
      <c r="F13" s="701"/>
      <c r="G13" s="701"/>
      <c r="H13" s="701"/>
      <c r="I13" s="701"/>
      <c r="J13" s="364"/>
      <c r="K13" s="364"/>
      <c r="L13" s="364"/>
      <c r="M13" s="364"/>
      <c r="N13" s="364"/>
      <c r="O13" s="364"/>
      <c r="P13" s="364"/>
      <c r="Q13" s="364"/>
      <c r="R13" s="364"/>
      <c r="S13" s="364"/>
      <c r="T13" s="364"/>
      <c r="U13" s="364"/>
      <c r="V13" s="364"/>
      <c r="W13" s="364"/>
      <c r="X13" s="364"/>
    </row>
    <row r="14" spans="1:24" ht="24.95" customHeight="1">
      <c r="A14" s="364"/>
      <c r="B14" s="364"/>
      <c r="C14" s="364"/>
      <c r="D14" s="364"/>
      <c r="E14" s="364"/>
      <c r="F14" s="364"/>
      <c r="G14" s="364"/>
      <c r="H14" s="364"/>
      <c r="I14" s="364"/>
      <c r="J14" s="364"/>
      <c r="K14" s="364"/>
      <c r="L14" s="364"/>
      <c r="M14" s="364"/>
      <c r="N14" s="364"/>
      <c r="O14" s="364"/>
      <c r="P14" s="364"/>
      <c r="Q14" s="364"/>
      <c r="R14" s="364"/>
      <c r="S14" s="364"/>
      <c r="T14" s="364"/>
      <c r="U14" s="364"/>
      <c r="V14" s="364"/>
      <c r="W14" s="364"/>
      <c r="X14" s="364"/>
    </row>
    <row r="15" spans="1:24" ht="24.95" customHeight="1" thickBot="1">
      <c r="A15" s="660" t="s">
        <v>173</v>
      </c>
      <c r="B15" s="660"/>
      <c r="C15" s="660"/>
      <c r="D15" s="660"/>
      <c r="E15" s="660"/>
      <c r="F15" s="660"/>
      <c r="G15" s="660"/>
      <c r="H15" s="660"/>
      <c r="I15" s="660"/>
      <c r="J15" s="660"/>
      <c r="K15" s="660"/>
      <c r="L15" s="660"/>
      <c r="M15" s="660"/>
      <c r="N15" s="660"/>
      <c r="O15" s="660"/>
      <c r="P15" s="391"/>
      <c r="Q15" s="364"/>
      <c r="R15" s="446"/>
      <c r="S15" s="630" t="str">
        <f>S2</f>
        <v>（令和5年4月1日現在）</v>
      </c>
      <c r="T15" s="630"/>
      <c r="U15" s="630"/>
      <c r="V15" s="630"/>
      <c r="W15" s="630"/>
      <c r="X15" s="630"/>
    </row>
    <row r="16" spans="1:24" ht="50.1" customHeight="1" thickBot="1">
      <c r="A16" s="711" t="s">
        <v>348</v>
      </c>
      <c r="B16" s="712"/>
      <c r="C16" s="712"/>
      <c r="D16" s="713"/>
      <c r="E16" s="705" t="s">
        <v>557</v>
      </c>
      <c r="F16" s="706"/>
      <c r="G16" s="631" t="s">
        <v>107</v>
      </c>
      <c r="H16" s="632"/>
      <c r="I16" s="633" t="s">
        <v>108</v>
      </c>
      <c r="J16" s="634"/>
      <c r="K16" s="633" t="s">
        <v>109</v>
      </c>
      <c r="L16" s="634"/>
      <c r="M16" s="633" t="s">
        <v>110</v>
      </c>
      <c r="N16" s="634"/>
      <c r="O16" s="633" t="s">
        <v>114</v>
      </c>
      <c r="P16" s="634"/>
      <c r="Q16" s="633" t="s">
        <v>111</v>
      </c>
      <c r="R16" s="634"/>
      <c r="S16" s="635" t="s">
        <v>112</v>
      </c>
      <c r="T16" s="636"/>
      <c r="U16" s="635" t="s">
        <v>113</v>
      </c>
      <c r="V16" s="710"/>
      <c r="W16" s="631" t="s">
        <v>106</v>
      </c>
      <c r="X16" s="714"/>
    </row>
    <row r="17" spans="1:24" ht="30" customHeight="1">
      <c r="A17" s="702" t="s">
        <v>138</v>
      </c>
      <c r="B17" s="703"/>
      <c r="C17" s="703"/>
      <c r="D17" s="704"/>
      <c r="E17" s="425"/>
      <c r="F17" s="534"/>
      <c r="G17" s="371"/>
      <c r="H17" s="372"/>
      <c r="I17" s="369"/>
      <c r="J17" s="370"/>
      <c r="K17" s="371"/>
      <c r="L17" s="372"/>
      <c r="M17" s="369"/>
      <c r="N17" s="373"/>
      <c r="O17" s="374"/>
      <c r="P17" s="375"/>
      <c r="Q17" s="369"/>
      <c r="R17" s="373"/>
      <c r="S17" s="374">
        <v>5</v>
      </c>
      <c r="T17" s="372"/>
      <c r="U17" s="426"/>
      <c r="V17" s="427"/>
      <c r="W17" s="428">
        <f>IF(G17+I17+K17+M17+O17+Q17+S17+U17=0,"",G17+I17+K17+M17+O17+Q17+S17+U17)</f>
        <v>5</v>
      </c>
      <c r="X17" s="429" t="str">
        <f>IF(H17+J17+L17+N17+P17+R17+T17+V17=0,"",H17+J17+L17+N17+P17+R17+T17+V17)</f>
        <v/>
      </c>
    </row>
    <row r="18" spans="1:24" ht="30" customHeight="1">
      <c r="A18" s="694" t="s">
        <v>139</v>
      </c>
      <c r="B18" s="695"/>
      <c r="C18" s="695"/>
      <c r="D18" s="696"/>
      <c r="E18" s="430"/>
      <c r="F18" s="535"/>
      <c r="G18" s="377"/>
      <c r="H18" s="378"/>
      <c r="I18" s="321"/>
      <c r="J18" s="376"/>
      <c r="K18" s="377"/>
      <c r="L18" s="378"/>
      <c r="M18" s="321"/>
      <c r="N18" s="379"/>
      <c r="O18" s="380"/>
      <c r="P18" s="381"/>
      <c r="Q18" s="321"/>
      <c r="R18" s="379"/>
      <c r="S18" s="380">
        <v>26</v>
      </c>
      <c r="T18" s="378"/>
      <c r="U18" s="431"/>
      <c r="V18" s="432"/>
      <c r="W18" s="447">
        <f t="shared" ref="W18:W24" si="3">IF(G18+I18+K18+M18+O18+Q18+S18+U18=0,"",G18+I18+K18+M18+O18+Q18+S18+U18)</f>
        <v>26</v>
      </c>
      <c r="X18" s="448" t="str">
        <f t="shared" ref="X18:X24" si="4">IF(H18+J18+L18+N18+P18+R18+T18+V18=0,"",H18+J18+L18+N18+P18+R18+T18+V18)</f>
        <v/>
      </c>
    </row>
    <row r="19" spans="1:24" ht="30" customHeight="1">
      <c r="A19" s="694" t="s">
        <v>140</v>
      </c>
      <c r="B19" s="695"/>
      <c r="C19" s="695"/>
      <c r="D19" s="696"/>
      <c r="E19" s="430"/>
      <c r="F19" s="535"/>
      <c r="G19" s="377"/>
      <c r="H19" s="378"/>
      <c r="I19" s="321"/>
      <c r="J19" s="376"/>
      <c r="K19" s="377"/>
      <c r="L19" s="378"/>
      <c r="M19" s="321">
        <v>1</v>
      </c>
      <c r="N19" s="379"/>
      <c r="O19" s="380">
        <v>6</v>
      </c>
      <c r="P19" s="381"/>
      <c r="Q19" s="321"/>
      <c r="R19" s="379"/>
      <c r="S19" s="380">
        <v>22</v>
      </c>
      <c r="T19" s="378"/>
      <c r="U19" s="431"/>
      <c r="V19" s="432"/>
      <c r="W19" s="447">
        <f t="shared" si="3"/>
        <v>29</v>
      </c>
      <c r="X19" s="448" t="str">
        <f t="shared" si="4"/>
        <v/>
      </c>
    </row>
    <row r="20" spans="1:24" ht="30" customHeight="1">
      <c r="A20" s="694" t="s">
        <v>141</v>
      </c>
      <c r="B20" s="695"/>
      <c r="C20" s="695"/>
      <c r="D20" s="696"/>
      <c r="E20" s="430"/>
      <c r="F20" s="535"/>
      <c r="G20" s="377"/>
      <c r="H20" s="378"/>
      <c r="I20" s="321"/>
      <c r="J20" s="376"/>
      <c r="K20" s="377"/>
      <c r="L20" s="378"/>
      <c r="M20" s="321">
        <v>6</v>
      </c>
      <c r="N20" s="379"/>
      <c r="O20" s="380">
        <v>20</v>
      </c>
      <c r="P20" s="381"/>
      <c r="Q20" s="321"/>
      <c r="R20" s="379"/>
      <c r="S20" s="380">
        <v>4</v>
      </c>
      <c r="T20" s="378"/>
      <c r="U20" s="431"/>
      <c r="V20" s="432"/>
      <c r="W20" s="447">
        <f t="shared" si="3"/>
        <v>30</v>
      </c>
      <c r="X20" s="448" t="str">
        <f t="shared" si="4"/>
        <v/>
      </c>
    </row>
    <row r="21" spans="1:24" ht="30" customHeight="1">
      <c r="A21" s="694" t="s">
        <v>142</v>
      </c>
      <c r="B21" s="695"/>
      <c r="C21" s="695"/>
      <c r="D21" s="696"/>
      <c r="E21" s="430"/>
      <c r="F21" s="535"/>
      <c r="G21" s="377"/>
      <c r="H21" s="378"/>
      <c r="I21" s="321"/>
      <c r="J21" s="376"/>
      <c r="K21" s="377"/>
      <c r="L21" s="378"/>
      <c r="M21" s="321">
        <v>4</v>
      </c>
      <c r="N21" s="379"/>
      <c r="O21" s="380">
        <v>6</v>
      </c>
      <c r="P21" s="381"/>
      <c r="Q21" s="321"/>
      <c r="R21" s="379"/>
      <c r="S21" s="380"/>
      <c r="T21" s="378"/>
      <c r="U21" s="431"/>
      <c r="V21" s="432"/>
      <c r="W21" s="447">
        <f t="shared" si="3"/>
        <v>10</v>
      </c>
      <c r="X21" s="448" t="str">
        <f t="shared" si="4"/>
        <v/>
      </c>
    </row>
    <row r="22" spans="1:24" ht="30" customHeight="1">
      <c r="A22" s="694" t="s">
        <v>143</v>
      </c>
      <c r="B22" s="695"/>
      <c r="C22" s="695"/>
      <c r="D22" s="696"/>
      <c r="E22" s="430"/>
      <c r="F22" s="535"/>
      <c r="G22" s="377"/>
      <c r="H22" s="378"/>
      <c r="I22" s="321"/>
      <c r="J22" s="376"/>
      <c r="K22" s="377">
        <v>3</v>
      </c>
      <c r="L22" s="378"/>
      <c r="M22" s="321">
        <v>7</v>
      </c>
      <c r="N22" s="379"/>
      <c r="O22" s="380">
        <v>2</v>
      </c>
      <c r="P22" s="381"/>
      <c r="Q22" s="321"/>
      <c r="R22" s="379"/>
      <c r="S22" s="380"/>
      <c r="T22" s="378"/>
      <c r="U22" s="431"/>
      <c r="V22" s="432"/>
      <c r="W22" s="447">
        <f t="shared" si="3"/>
        <v>12</v>
      </c>
      <c r="X22" s="448" t="str">
        <f t="shared" si="4"/>
        <v/>
      </c>
    </row>
    <row r="23" spans="1:24" ht="30" customHeight="1">
      <c r="A23" s="694" t="s">
        <v>144</v>
      </c>
      <c r="B23" s="695"/>
      <c r="C23" s="695"/>
      <c r="D23" s="696"/>
      <c r="E23" s="430"/>
      <c r="F23" s="535"/>
      <c r="G23" s="377"/>
      <c r="H23" s="378"/>
      <c r="I23" s="321">
        <v>3</v>
      </c>
      <c r="J23" s="376"/>
      <c r="K23" s="377">
        <v>11</v>
      </c>
      <c r="L23" s="378"/>
      <c r="M23" s="321">
        <v>6</v>
      </c>
      <c r="N23" s="379"/>
      <c r="O23" s="380">
        <v>7</v>
      </c>
      <c r="P23" s="381"/>
      <c r="Q23" s="321"/>
      <c r="R23" s="379"/>
      <c r="S23" s="380"/>
      <c r="T23" s="378"/>
      <c r="U23" s="431">
        <v>1</v>
      </c>
      <c r="V23" s="432"/>
      <c r="W23" s="447">
        <f t="shared" si="3"/>
        <v>28</v>
      </c>
      <c r="X23" s="448" t="str">
        <f t="shared" si="4"/>
        <v/>
      </c>
    </row>
    <row r="24" spans="1:24" ht="30" customHeight="1">
      <c r="A24" s="694" t="s">
        <v>145</v>
      </c>
      <c r="B24" s="695"/>
      <c r="C24" s="695"/>
      <c r="D24" s="696"/>
      <c r="E24" s="430"/>
      <c r="F24" s="535"/>
      <c r="G24" s="377"/>
      <c r="H24" s="378"/>
      <c r="I24" s="321">
        <v>5</v>
      </c>
      <c r="J24" s="376"/>
      <c r="K24" s="377">
        <v>10</v>
      </c>
      <c r="L24" s="378"/>
      <c r="M24" s="321">
        <v>12</v>
      </c>
      <c r="N24" s="379"/>
      <c r="O24" s="380">
        <v>6</v>
      </c>
      <c r="P24" s="381"/>
      <c r="Q24" s="321"/>
      <c r="R24" s="379"/>
      <c r="S24" s="380"/>
      <c r="T24" s="378"/>
      <c r="U24" s="431"/>
      <c r="V24" s="432"/>
      <c r="W24" s="447">
        <f t="shared" si="3"/>
        <v>33</v>
      </c>
      <c r="X24" s="448" t="str">
        <f t="shared" si="4"/>
        <v/>
      </c>
    </row>
    <row r="25" spans="1:24" ht="30" customHeight="1" thickBot="1">
      <c r="A25" s="700" t="s">
        <v>146</v>
      </c>
      <c r="B25" s="698"/>
      <c r="C25" s="698"/>
      <c r="D25" s="699"/>
      <c r="E25" s="430">
        <v>1</v>
      </c>
      <c r="F25" s="535"/>
      <c r="G25" s="377">
        <v>2</v>
      </c>
      <c r="H25" s="378"/>
      <c r="I25" s="321">
        <v>5</v>
      </c>
      <c r="J25" s="376"/>
      <c r="K25" s="377">
        <v>7</v>
      </c>
      <c r="L25" s="378">
        <v>2</v>
      </c>
      <c r="M25" s="321">
        <v>1</v>
      </c>
      <c r="N25" s="379"/>
      <c r="O25" s="380"/>
      <c r="P25" s="381">
        <v>10</v>
      </c>
      <c r="Q25" s="321">
        <v>1</v>
      </c>
      <c r="R25" s="379"/>
      <c r="S25" s="380"/>
      <c r="T25" s="378"/>
      <c r="U25" s="436"/>
      <c r="V25" s="437"/>
      <c r="W25" s="449">
        <f>IF(G25+I25+K25+M25+O25+Q25+S25+U25=0,"",G25+I25+K25+M25+O25+Q25+S25+U25+E25)</f>
        <v>17</v>
      </c>
      <c r="X25" s="450">
        <f>IF(H25+J25+L25+N25+P25+R25+T25+V25=0,"",H25+J25+L25+N25+P25+R25+T25+V25)</f>
        <v>12</v>
      </c>
    </row>
    <row r="26" spans="1:24" ht="30" customHeight="1" thickTop="1" thickBot="1">
      <c r="A26" s="707" t="s">
        <v>106</v>
      </c>
      <c r="B26" s="708"/>
      <c r="C26" s="708"/>
      <c r="D26" s="709"/>
      <c r="E26" s="538">
        <f t="shared" ref="E26:F26" si="5">IF(SUM(E17:E25)=0,"",SUM(E17:E25))</f>
        <v>1</v>
      </c>
      <c r="F26" s="452" t="str">
        <f t="shared" si="5"/>
        <v/>
      </c>
      <c r="G26" s="537">
        <f t="shared" ref="G26:V26" si="6">IF(SUM(G17:G25)=0,"",SUM(G17:G25))</f>
        <v>2</v>
      </c>
      <c r="H26" s="452" t="str">
        <f t="shared" si="6"/>
        <v/>
      </c>
      <c r="I26" s="451">
        <f t="shared" si="6"/>
        <v>13</v>
      </c>
      <c r="J26" s="452" t="str">
        <f t="shared" si="6"/>
        <v/>
      </c>
      <c r="K26" s="453">
        <f t="shared" si="6"/>
        <v>31</v>
      </c>
      <c r="L26" s="452">
        <f t="shared" si="6"/>
        <v>2</v>
      </c>
      <c r="M26" s="451">
        <f t="shared" si="6"/>
        <v>37</v>
      </c>
      <c r="N26" s="452" t="str">
        <f t="shared" si="6"/>
        <v/>
      </c>
      <c r="O26" s="451">
        <f t="shared" si="6"/>
        <v>47</v>
      </c>
      <c r="P26" s="452">
        <f t="shared" si="6"/>
        <v>10</v>
      </c>
      <c r="Q26" s="451">
        <f t="shared" si="6"/>
        <v>1</v>
      </c>
      <c r="R26" s="452" t="str">
        <f t="shared" si="6"/>
        <v/>
      </c>
      <c r="S26" s="451">
        <f t="shared" si="6"/>
        <v>57</v>
      </c>
      <c r="T26" s="452" t="str">
        <f t="shared" si="6"/>
        <v/>
      </c>
      <c r="U26" s="451">
        <f t="shared" si="6"/>
        <v>1</v>
      </c>
      <c r="V26" s="452" t="str">
        <f t="shared" si="6"/>
        <v/>
      </c>
      <c r="W26" s="454">
        <f>SUM(W17:W25)</f>
        <v>190</v>
      </c>
      <c r="X26" s="455">
        <f>SUM(X17:X25)</f>
        <v>12</v>
      </c>
    </row>
    <row r="27" spans="1:24" ht="30" customHeight="1">
      <c r="A27" s="701" t="s">
        <v>376</v>
      </c>
      <c r="B27" s="701"/>
      <c r="C27" s="701"/>
      <c r="D27" s="701"/>
      <c r="E27" s="701"/>
      <c r="F27" s="701"/>
      <c r="G27" s="701"/>
      <c r="H27" s="701"/>
      <c r="I27" s="701"/>
      <c r="J27" s="364"/>
      <c r="K27" s="364"/>
      <c r="L27" s="364"/>
      <c r="M27" s="364"/>
      <c r="N27" s="364"/>
      <c r="O27" s="364"/>
      <c r="P27" s="364"/>
      <c r="Q27" s="364"/>
      <c r="R27" s="364"/>
      <c r="S27" s="364"/>
      <c r="T27" s="364"/>
      <c r="U27" s="364"/>
      <c r="V27" s="364"/>
      <c r="W27" s="364"/>
      <c r="X27" s="364"/>
    </row>
  </sheetData>
  <sheetProtection selectLockedCells="1"/>
  <mergeCells count="48">
    <mergeCell ref="S3:T3"/>
    <mergeCell ref="U3:V3"/>
    <mergeCell ref="M3:N3"/>
    <mergeCell ref="A1:C1"/>
    <mergeCell ref="A2:O2"/>
    <mergeCell ref="S2:X2"/>
    <mergeCell ref="A3:D3"/>
    <mergeCell ref="W3:X3"/>
    <mergeCell ref="G3:H3"/>
    <mergeCell ref="I3:J3"/>
    <mergeCell ref="K3:L3"/>
    <mergeCell ref="O3:P3"/>
    <mergeCell ref="Q3:R3"/>
    <mergeCell ref="E3:F3"/>
    <mergeCell ref="U16:V16"/>
    <mergeCell ref="A4:D4"/>
    <mergeCell ref="A5:D5"/>
    <mergeCell ref="A6:D6"/>
    <mergeCell ref="A7:D7"/>
    <mergeCell ref="A8:D8"/>
    <mergeCell ref="S15:X15"/>
    <mergeCell ref="A16:D16"/>
    <mergeCell ref="W16:X16"/>
    <mergeCell ref="G16:H16"/>
    <mergeCell ref="I16:J16"/>
    <mergeCell ref="K16:L16"/>
    <mergeCell ref="M16:N16"/>
    <mergeCell ref="O16:P16"/>
    <mergeCell ref="Q16:R16"/>
    <mergeCell ref="S16:T16"/>
    <mergeCell ref="A26:D26"/>
    <mergeCell ref="A27:I27"/>
    <mergeCell ref="A18:D18"/>
    <mergeCell ref="A19:D19"/>
    <mergeCell ref="A20:D20"/>
    <mergeCell ref="A21:D21"/>
    <mergeCell ref="A22:D22"/>
    <mergeCell ref="A9:D9"/>
    <mergeCell ref="A11:D11"/>
    <mergeCell ref="A23:D23"/>
    <mergeCell ref="A24:D24"/>
    <mergeCell ref="A25:D25"/>
    <mergeCell ref="A12:D12"/>
    <mergeCell ref="A13:I13"/>
    <mergeCell ref="A15:O15"/>
    <mergeCell ref="A10:D10"/>
    <mergeCell ref="A17:D17"/>
    <mergeCell ref="E16:F16"/>
  </mergeCells>
  <phoneticPr fontId="1"/>
  <dataValidations count="2">
    <dataValidation imeMode="off" allowBlank="1" showInputMessage="1" showErrorMessage="1" sqref="E4:X12 E17:X26"/>
    <dataValidation imeMode="hiragana" allowBlank="1" showInputMessage="1" showErrorMessage="1" sqref="A17:D26 A4:D11 X1:IX1 A1:P1"/>
  </dataValidations>
  <pageMargins left="0.15748031496062992" right="0.70866141732283472" top="0.51181102362204722" bottom="0.59055118110236227" header="0.31496062992125984" footer="0.31496062992125984"/>
  <pageSetup paperSize="9" scale="93" firstPageNumber="6" orientation="portrait" useFirstPageNumber="1" r:id="rId1"/>
  <headerFooter>
    <oddFooter>&amp;C&amp;"Century,標準"&amp;12 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zoomScale="70" zoomScaleNormal="70" workbookViewId="0">
      <selection activeCell="I10" sqref="I10"/>
    </sheetView>
  </sheetViews>
  <sheetFormatPr defaultRowHeight="13.5"/>
  <cols>
    <col min="1" max="1" width="4.75" customWidth="1"/>
    <col min="2" max="2" width="4.75" style="42" customWidth="1"/>
    <col min="3" max="3" width="15.625" customWidth="1"/>
    <col min="4" max="7" width="13.625" style="311" customWidth="1"/>
    <col min="8" max="8" width="13.625" customWidth="1"/>
  </cols>
  <sheetData>
    <row r="1" spans="1:9" s="3" customFormat="1" ht="26.25" customHeight="1">
      <c r="A1" s="680"/>
      <c r="B1" s="680"/>
      <c r="C1" s="680"/>
      <c r="D1" s="529"/>
      <c r="E1" s="529"/>
      <c r="F1" s="529"/>
      <c r="G1" s="529"/>
      <c r="H1" s="103"/>
    </row>
    <row r="2" spans="1:9" ht="24.95" customHeight="1" thickBot="1">
      <c r="A2" s="717" t="s">
        <v>147</v>
      </c>
      <c r="B2" s="717"/>
      <c r="C2" s="717"/>
      <c r="D2" s="717"/>
      <c r="E2" s="104"/>
      <c r="F2" s="104"/>
      <c r="G2" s="105"/>
      <c r="H2" s="105" t="s">
        <v>148</v>
      </c>
    </row>
    <row r="3" spans="1:9" ht="35.1" customHeight="1" thickBot="1">
      <c r="A3" s="718" t="s">
        <v>149</v>
      </c>
      <c r="B3" s="719"/>
      <c r="C3" s="720"/>
      <c r="D3" s="316" t="s">
        <v>439</v>
      </c>
      <c r="E3" s="392" t="s">
        <v>508</v>
      </c>
      <c r="F3" s="244" t="s">
        <v>501</v>
      </c>
      <c r="G3" s="244" t="s">
        <v>515</v>
      </c>
      <c r="H3" s="244" t="s">
        <v>546</v>
      </c>
    </row>
    <row r="4" spans="1:9" ht="33" customHeight="1">
      <c r="A4" s="724" t="s">
        <v>150</v>
      </c>
      <c r="B4" s="725"/>
      <c r="C4" s="726"/>
      <c r="D4" s="112">
        <v>74563752</v>
      </c>
      <c r="E4" s="393">
        <v>76856983</v>
      </c>
      <c r="F4" s="322">
        <v>75637928</v>
      </c>
      <c r="G4" s="532">
        <v>78094662</v>
      </c>
      <c r="H4" s="545">
        <v>82172780</v>
      </c>
    </row>
    <row r="5" spans="1:9" ht="33" customHeight="1">
      <c r="A5" s="727" t="s">
        <v>151</v>
      </c>
      <c r="B5" s="728"/>
      <c r="C5" s="729"/>
      <c r="D5" s="113">
        <v>1860476</v>
      </c>
      <c r="E5" s="394">
        <v>1864576</v>
      </c>
      <c r="F5" s="314">
        <v>2553304</v>
      </c>
      <c r="G5" s="360">
        <v>1878336</v>
      </c>
      <c r="H5" s="546">
        <v>1991611</v>
      </c>
    </row>
    <row r="6" spans="1:9" ht="33" customHeight="1" thickBot="1">
      <c r="A6" s="730" t="s">
        <v>170</v>
      </c>
      <c r="B6" s="731"/>
      <c r="C6" s="732"/>
      <c r="D6" s="114">
        <v>2.5</v>
      </c>
      <c r="E6" s="395">
        <f>IF(E4*E5=0,"",E5/E4*100)</f>
        <v>2.4260332987569915</v>
      </c>
      <c r="F6" s="326">
        <f>IF(F4*F5=0,"",F5/F4*100)</f>
        <v>3.3756926815869415</v>
      </c>
      <c r="G6" s="326">
        <f>IF(G4*G5=0,"",G5/G4*100)</f>
        <v>2.4052040842432993</v>
      </c>
      <c r="H6" s="549">
        <f>IF(H4*H5=0,"",H5/H4*100)</f>
        <v>2.4236870165521966</v>
      </c>
    </row>
    <row r="7" spans="1:9" ht="33" customHeight="1">
      <c r="A7" s="721" t="s">
        <v>152</v>
      </c>
      <c r="B7" s="733" t="s">
        <v>155</v>
      </c>
      <c r="C7" s="734"/>
      <c r="D7" s="115">
        <v>1595809</v>
      </c>
      <c r="E7" s="396">
        <v>1613035</v>
      </c>
      <c r="F7" s="313">
        <v>1690947</v>
      </c>
      <c r="G7" s="359">
        <v>1634542</v>
      </c>
      <c r="H7" s="547">
        <v>1656644</v>
      </c>
    </row>
    <row r="8" spans="1:9" ht="33" customHeight="1">
      <c r="A8" s="722"/>
      <c r="B8" s="735" t="s">
        <v>156</v>
      </c>
      <c r="C8" s="729"/>
      <c r="D8" s="113">
        <v>7694</v>
      </c>
      <c r="E8" s="394">
        <v>5811</v>
      </c>
      <c r="F8" s="314">
        <v>8059</v>
      </c>
      <c r="G8" s="360">
        <v>6650</v>
      </c>
      <c r="H8" s="546">
        <v>5559</v>
      </c>
    </row>
    <row r="9" spans="1:9" ht="33" customHeight="1">
      <c r="A9" s="722"/>
      <c r="B9" s="736" t="s">
        <v>157</v>
      </c>
      <c r="C9" s="737"/>
      <c r="D9" s="113">
        <v>213190</v>
      </c>
      <c r="E9" s="394">
        <v>185975</v>
      </c>
      <c r="F9" s="314">
        <v>805478</v>
      </c>
      <c r="G9" s="360">
        <v>182194</v>
      </c>
      <c r="H9" s="546">
        <v>197323</v>
      </c>
      <c r="I9" s="329"/>
    </row>
    <row r="10" spans="1:9" ht="33" customHeight="1">
      <c r="A10" s="722"/>
      <c r="B10" s="735" t="s">
        <v>158</v>
      </c>
      <c r="C10" s="729"/>
      <c r="D10" s="113">
        <v>22322</v>
      </c>
      <c r="E10" s="394">
        <v>19630</v>
      </c>
      <c r="F10" s="314">
        <v>18065</v>
      </c>
      <c r="G10" s="360">
        <v>20193</v>
      </c>
      <c r="H10" s="546">
        <v>19584</v>
      </c>
    </row>
    <row r="11" spans="1:9" ht="33" customHeight="1" thickBot="1">
      <c r="A11" s="723"/>
      <c r="B11" s="738" t="s">
        <v>159</v>
      </c>
      <c r="C11" s="739"/>
      <c r="D11" s="116">
        <v>21461</v>
      </c>
      <c r="E11" s="397">
        <v>40125</v>
      </c>
      <c r="F11" s="327">
        <v>30755</v>
      </c>
      <c r="G11" s="362">
        <v>34757</v>
      </c>
      <c r="H11" s="550">
        <v>112501</v>
      </c>
    </row>
    <row r="12" spans="1:9" ht="33" customHeight="1">
      <c r="A12" s="722" t="s">
        <v>153</v>
      </c>
      <c r="B12" s="740" t="s">
        <v>282</v>
      </c>
      <c r="C12" s="92" t="s">
        <v>160</v>
      </c>
      <c r="D12" s="117">
        <v>1539145</v>
      </c>
      <c r="E12" s="396">
        <v>1554372</v>
      </c>
      <c r="F12" s="359">
        <v>1633047</v>
      </c>
      <c r="G12" s="359">
        <v>1572750</v>
      </c>
      <c r="H12" s="547">
        <v>1595493</v>
      </c>
    </row>
    <row r="13" spans="1:9" ht="33" customHeight="1">
      <c r="A13" s="722"/>
      <c r="B13" s="741"/>
      <c r="C13" s="91" t="s">
        <v>161</v>
      </c>
      <c r="D13" s="121">
        <v>137312</v>
      </c>
      <c r="E13" s="394">
        <v>161598</v>
      </c>
      <c r="F13" s="360">
        <v>149934</v>
      </c>
      <c r="G13" s="360">
        <v>133632</v>
      </c>
      <c r="H13" s="546">
        <v>177714</v>
      </c>
    </row>
    <row r="14" spans="1:9" s="42" customFormat="1" ht="33" customHeight="1">
      <c r="A14" s="722"/>
      <c r="B14" s="741"/>
      <c r="C14" s="91" t="s">
        <v>284</v>
      </c>
      <c r="D14" s="118">
        <v>11227</v>
      </c>
      <c r="E14" s="394">
        <v>49900</v>
      </c>
      <c r="F14" s="360">
        <v>8102</v>
      </c>
      <c r="G14" s="360">
        <v>13573</v>
      </c>
      <c r="H14" s="546">
        <v>19253</v>
      </c>
    </row>
    <row r="15" spans="1:9" s="42" customFormat="1" ht="33" customHeight="1">
      <c r="A15" s="722"/>
      <c r="B15" s="741"/>
      <c r="C15" s="91" t="s">
        <v>285</v>
      </c>
      <c r="D15" s="121">
        <v>25490</v>
      </c>
      <c r="E15" s="394">
        <v>25490</v>
      </c>
      <c r="F15" s="360">
        <v>25490</v>
      </c>
      <c r="G15" s="360">
        <v>25490</v>
      </c>
      <c r="H15" s="546">
        <v>25490</v>
      </c>
    </row>
    <row r="16" spans="1:9" ht="33" customHeight="1" thickBot="1">
      <c r="A16" s="722"/>
      <c r="B16" s="742"/>
      <c r="C16" s="102" t="s">
        <v>162</v>
      </c>
      <c r="D16" s="119">
        <v>67502</v>
      </c>
      <c r="E16" s="398">
        <v>66816</v>
      </c>
      <c r="F16" s="363">
        <v>62831</v>
      </c>
      <c r="G16" s="363">
        <v>72042</v>
      </c>
      <c r="H16" s="551">
        <v>67229</v>
      </c>
    </row>
    <row r="17" spans="1:11" s="42" customFormat="1" ht="33" customHeight="1" thickTop="1" thickBot="1">
      <c r="A17" s="722"/>
      <c r="B17" s="743" t="s">
        <v>286</v>
      </c>
      <c r="C17" s="744"/>
      <c r="D17" s="323">
        <v>1780676</v>
      </c>
      <c r="E17" s="399">
        <v>1858176</v>
      </c>
      <c r="F17" s="328">
        <f>SUM(F12:F16)</f>
        <v>1879404</v>
      </c>
      <c r="G17" s="328">
        <v>1817487</v>
      </c>
      <c r="H17" s="552">
        <f>SUM(H12:H16)</f>
        <v>1885179</v>
      </c>
    </row>
    <row r="18" spans="1:11" ht="33" customHeight="1" thickBot="1">
      <c r="A18" s="722"/>
      <c r="B18" s="738" t="s">
        <v>283</v>
      </c>
      <c r="C18" s="739"/>
      <c r="D18" s="120">
        <v>80000</v>
      </c>
      <c r="E18" s="399">
        <v>6400</v>
      </c>
      <c r="F18" s="358">
        <v>673900</v>
      </c>
      <c r="G18" s="358">
        <v>60717</v>
      </c>
      <c r="H18" s="553">
        <v>106300</v>
      </c>
    </row>
    <row r="19" spans="1:11" ht="33" customHeight="1">
      <c r="A19" s="721" t="s">
        <v>154</v>
      </c>
      <c r="B19" s="733" t="s">
        <v>163</v>
      </c>
      <c r="C19" s="734"/>
      <c r="D19" s="324">
        <v>25231</v>
      </c>
      <c r="E19" s="396">
        <v>0</v>
      </c>
      <c r="F19" s="359">
        <v>686</v>
      </c>
      <c r="G19" s="359">
        <v>10052</v>
      </c>
      <c r="H19" s="547">
        <v>15081</v>
      </c>
      <c r="I19" s="94"/>
      <c r="J19" s="95"/>
      <c r="K19" s="95"/>
    </row>
    <row r="20" spans="1:11" ht="33" customHeight="1">
      <c r="A20" s="722"/>
      <c r="B20" s="735" t="s">
        <v>169</v>
      </c>
      <c r="C20" s="729"/>
      <c r="D20" s="325">
        <v>4978</v>
      </c>
      <c r="E20" s="394">
        <v>5224</v>
      </c>
      <c r="F20" s="360">
        <v>5263</v>
      </c>
      <c r="G20" s="360">
        <v>5410</v>
      </c>
      <c r="H20" s="546">
        <v>5217</v>
      </c>
      <c r="I20" s="96"/>
      <c r="J20" s="95"/>
      <c r="K20" s="95"/>
    </row>
    <row r="21" spans="1:11" ht="33" customHeight="1">
      <c r="A21" s="722"/>
      <c r="B21" s="735" t="s">
        <v>164</v>
      </c>
      <c r="C21" s="729"/>
      <c r="D21" s="121">
        <v>5803</v>
      </c>
      <c r="E21" s="394">
        <v>3629</v>
      </c>
      <c r="F21" s="360">
        <v>2947</v>
      </c>
      <c r="G21" s="360">
        <v>3467</v>
      </c>
      <c r="H21" s="546">
        <v>5414</v>
      </c>
      <c r="I21" s="96"/>
      <c r="J21" s="95"/>
      <c r="K21" s="95"/>
    </row>
    <row r="22" spans="1:11" ht="33" customHeight="1">
      <c r="A22" s="722"/>
      <c r="B22" s="735" t="s">
        <v>165</v>
      </c>
      <c r="C22" s="729"/>
      <c r="D22" s="122">
        <v>4472</v>
      </c>
      <c r="E22" s="325" t="s">
        <v>470</v>
      </c>
      <c r="F22" s="361" t="s">
        <v>503</v>
      </c>
      <c r="G22" s="361" t="s">
        <v>544</v>
      </c>
      <c r="H22" s="546" t="s">
        <v>556</v>
      </c>
      <c r="I22" s="95"/>
      <c r="J22" s="95"/>
      <c r="K22" s="95"/>
    </row>
    <row r="23" spans="1:11" ht="33" customHeight="1">
      <c r="A23" s="722"/>
      <c r="B23" s="736" t="s">
        <v>166</v>
      </c>
      <c r="C23" s="737"/>
      <c r="D23" s="121">
        <v>3529</v>
      </c>
      <c r="E23" s="394">
        <v>2868</v>
      </c>
      <c r="F23" s="360">
        <v>2616</v>
      </c>
      <c r="G23" s="360">
        <v>3489</v>
      </c>
      <c r="H23" s="546">
        <v>1729</v>
      </c>
      <c r="I23" s="96"/>
      <c r="J23" s="96"/>
      <c r="K23" s="96"/>
    </row>
    <row r="24" spans="1:11" ht="33" customHeight="1">
      <c r="A24" s="722"/>
      <c r="B24" s="735" t="s">
        <v>167</v>
      </c>
      <c r="C24" s="729"/>
      <c r="D24" s="122">
        <v>71700</v>
      </c>
      <c r="E24" s="394">
        <v>23000</v>
      </c>
      <c r="F24" s="360">
        <v>597100</v>
      </c>
      <c r="G24" s="360">
        <v>60900</v>
      </c>
      <c r="H24" s="546">
        <v>49400</v>
      </c>
      <c r="I24" s="96"/>
      <c r="J24" s="96"/>
      <c r="K24" s="95"/>
    </row>
    <row r="25" spans="1:11" ht="33" customHeight="1" thickBot="1">
      <c r="A25" s="723"/>
      <c r="B25" s="738" t="s">
        <v>168</v>
      </c>
      <c r="C25" s="739"/>
      <c r="D25" s="123">
        <v>1744763</v>
      </c>
      <c r="E25" s="397">
        <v>1829855</v>
      </c>
      <c r="F25" s="362">
        <v>1944692</v>
      </c>
      <c r="G25" s="362">
        <v>1794886</v>
      </c>
      <c r="H25" s="550">
        <v>1914638</v>
      </c>
      <c r="I25" s="95"/>
      <c r="J25" s="95"/>
      <c r="K25" s="95"/>
    </row>
    <row r="26" spans="1:11">
      <c r="A26" s="5"/>
      <c r="B26" s="5"/>
      <c r="C26" s="5"/>
      <c r="D26" s="5"/>
      <c r="E26" s="5"/>
      <c r="F26" s="5"/>
      <c r="G26" s="5"/>
      <c r="H26" s="5"/>
    </row>
    <row r="27" spans="1:11">
      <c r="A27" s="5"/>
      <c r="B27" s="5"/>
      <c r="C27" s="5"/>
      <c r="D27" s="5"/>
      <c r="E27" s="5"/>
      <c r="F27" s="5"/>
      <c r="G27" s="5"/>
      <c r="H27" s="5"/>
    </row>
  </sheetData>
  <sheetProtection selectLockedCells="1"/>
  <mergeCells count="24">
    <mergeCell ref="B17:C17"/>
    <mergeCell ref="B18:C18"/>
    <mergeCell ref="B25:C25"/>
    <mergeCell ref="B19:C19"/>
    <mergeCell ref="B20:C20"/>
    <mergeCell ref="B21:C21"/>
    <mergeCell ref="B22:C22"/>
    <mergeCell ref="B23:C23"/>
    <mergeCell ref="A1:C1"/>
    <mergeCell ref="A2:D2"/>
    <mergeCell ref="A3:C3"/>
    <mergeCell ref="A19:A25"/>
    <mergeCell ref="A4:C4"/>
    <mergeCell ref="A5:C5"/>
    <mergeCell ref="A6:C6"/>
    <mergeCell ref="A7:A11"/>
    <mergeCell ref="A12:A18"/>
    <mergeCell ref="B7:C7"/>
    <mergeCell ref="B8:C8"/>
    <mergeCell ref="B9:C9"/>
    <mergeCell ref="B10:C10"/>
    <mergeCell ref="B11:C11"/>
    <mergeCell ref="B24:C24"/>
    <mergeCell ref="B12:B16"/>
  </mergeCells>
  <phoneticPr fontId="1"/>
  <dataValidations count="2">
    <dataValidation imeMode="hiragana" allowBlank="1" showInputMessage="1" showErrorMessage="1" sqref="C12:C16 B4:B12 B17:B25 A4:A25 C4:C6 A1:XFD1 A3:H3"/>
    <dataValidation imeMode="off" allowBlank="1" showInputMessage="1" showErrorMessage="1" sqref="D4:H25"/>
  </dataValidations>
  <pageMargins left="0.70866141732283472" right="0.15748031496062992" top="0.51181102362204722" bottom="0.59055118110236227" header="0.31496062992125984" footer="0.31496062992125984"/>
  <pageSetup paperSize="9" firstPageNumber="7" orientation="portrait" useFirstPageNumber="1" r:id="rId1"/>
  <headerFooter>
    <oddFooter>&amp;C&amp;"Century,標準"&amp;12 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28"/>
  <sheetViews>
    <sheetView zoomScale="85" zoomScaleNormal="85" workbookViewId="0">
      <selection activeCell="I22" sqref="I22:L23"/>
    </sheetView>
  </sheetViews>
  <sheetFormatPr defaultRowHeight="13.5"/>
  <cols>
    <col min="1" max="1" width="4.75" customWidth="1"/>
    <col min="2" max="2" width="15.625" customWidth="1"/>
    <col min="3" max="4" width="14.875" style="311" customWidth="1"/>
    <col min="5" max="5" width="14.25" style="311" customWidth="1"/>
    <col min="6" max="6" width="14.875" style="311" customWidth="1"/>
    <col min="7" max="7" width="16.375" customWidth="1"/>
    <col min="10" max="10" width="8.625" customWidth="1"/>
  </cols>
  <sheetData>
    <row r="1" spans="1:10" s="6" customFormat="1" ht="26.25" customHeight="1">
      <c r="A1" s="680"/>
      <c r="B1" s="680"/>
      <c r="C1" s="529"/>
      <c r="D1" s="529"/>
      <c r="E1" s="529"/>
      <c r="F1" s="529"/>
      <c r="G1" s="103"/>
    </row>
    <row r="2" spans="1:10" ht="24.95" customHeight="1" thickBot="1">
      <c r="A2" s="717" t="s">
        <v>174</v>
      </c>
      <c r="B2" s="717"/>
      <c r="C2" s="717"/>
      <c r="D2" s="717"/>
      <c r="E2" s="104"/>
      <c r="F2" s="105"/>
      <c r="G2" s="105" t="s">
        <v>148</v>
      </c>
    </row>
    <row r="3" spans="1:10" ht="35.1" customHeight="1" thickBot="1">
      <c r="A3" s="718" t="s">
        <v>149</v>
      </c>
      <c r="B3" s="720"/>
      <c r="C3" s="316" t="s">
        <v>425</v>
      </c>
      <c r="D3" s="316" t="s">
        <v>460</v>
      </c>
      <c r="E3" s="389" t="s">
        <v>510</v>
      </c>
      <c r="F3" s="389" t="s">
        <v>516</v>
      </c>
      <c r="G3" s="389" t="s">
        <v>547</v>
      </c>
    </row>
    <row r="4" spans="1:10" ht="33.950000000000003" customHeight="1">
      <c r="A4" s="724" t="s">
        <v>150</v>
      </c>
      <c r="B4" s="726"/>
      <c r="C4" s="530">
        <v>75990840</v>
      </c>
      <c r="D4" s="400">
        <v>76028751</v>
      </c>
      <c r="E4" s="322">
        <v>74222864</v>
      </c>
      <c r="F4" s="532">
        <v>96951816</v>
      </c>
      <c r="G4" s="545">
        <v>85326201</v>
      </c>
      <c r="J4" s="539"/>
    </row>
    <row r="5" spans="1:10" ht="33.950000000000003" customHeight="1" thickBot="1">
      <c r="A5" s="727" t="s">
        <v>151</v>
      </c>
      <c r="B5" s="729"/>
      <c r="C5" s="531">
        <v>1786325</v>
      </c>
      <c r="D5" s="401">
        <v>1888610</v>
      </c>
      <c r="E5" s="314">
        <v>1898120</v>
      </c>
      <c r="F5" s="360">
        <v>2372554</v>
      </c>
      <c r="G5" s="546">
        <v>1945592</v>
      </c>
    </row>
    <row r="6" spans="1:10" ht="33.950000000000003" customHeight="1">
      <c r="A6" s="721" t="s">
        <v>179</v>
      </c>
      <c r="B6" s="182" t="s">
        <v>155</v>
      </c>
      <c r="C6" s="530">
        <v>1564344</v>
      </c>
      <c r="D6" s="402">
        <v>1616025</v>
      </c>
      <c r="E6" s="313">
        <v>1627268</v>
      </c>
      <c r="F6" s="359">
        <v>1703898</v>
      </c>
      <c r="G6" s="547">
        <v>1658740</v>
      </c>
    </row>
    <row r="7" spans="1:10" ht="33.950000000000003" customHeight="1">
      <c r="A7" s="722"/>
      <c r="B7" s="184" t="s">
        <v>156</v>
      </c>
      <c r="C7" s="531">
        <v>4720</v>
      </c>
      <c r="D7" s="400">
        <v>5700</v>
      </c>
      <c r="E7" s="314">
        <v>5313</v>
      </c>
      <c r="F7" s="360">
        <v>8178</v>
      </c>
      <c r="G7" s="546">
        <v>5494</v>
      </c>
    </row>
    <row r="8" spans="1:10" ht="33.950000000000003" customHeight="1">
      <c r="A8" s="722"/>
      <c r="B8" s="183" t="s">
        <v>157</v>
      </c>
      <c r="C8" s="531">
        <v>175238</v>
      </c>
      <c r="D8" s="403">
        <v>205343</v>
      </c>
      <c r="E8" s="314">
        <v>217270</v>
      </c>
      <c r="F8" s="360">
        <v>560050</v>
      </c>
      <c r="G8" s="546">
        <v>220527</v>
      </c>
    </row>
    <row r="9" spans="1:10" ht="33.950000000000003" customHeight="1">
      <c r="A9" s="722"/>
      <c r="B9" s="183" t="s">
        <v>158</v>
      </c>
      <c r="C9" s="531">
        <v>22413</v>
      </c>
      <c r="D9" s="403">
        <v>23371</v>
      </c>
      <c r="E9" s="314">
        <v>20231</v>
      </c>
      <c r="F9" s="360">
        <v>26397</v>
      </c>
      <c r="G9" s="546">
        <v>19669</v>
      </c>
    </row>
    <row r="10" spans="1:10" ht="33.950000000000003" customHeight="1" thickBot="1">
      <c r="A10" s="723"/>
      <c r="B10" s="28" t="s">
        <v>159</v>
      </c>
      <c r="C10" s="185">
        <v>19607</v>
      </c>
      <c r="D10" s="404">
        <v>38169</v>
      </c>
      <c r="E10" s="186">
        <v>28041</v>
      </c>
      <c r="F10" s="533">
        <v>74034</v>
      </c>
      <c r="G10" s="548">
        <v>41162</v>
      </c>
    </row>
    <row r="11" spans="1:10" ht="33.950000000000003" customHeight="1">
      <c r="A11" s="770" t="s">
        <v>183</v>
      </c>
      <c r="B11" s="771"/>
      <c r="C11" s="124">
        <v>2151836</v>
      </c>
      <c r="D11" s="402">
        <v>2145226</v>
      </c>
      <c r="E11" s="359">
        <v>2143022</v>
      </c>
      <c r="F11" s="359">
        <v>2153107</v>
      </c>
      <c r="G11" s="547">
        <v>2156415</v>
      </c>
    </row>
    <row r="12" spans="1:10" ht="33.950000000000003" customHeight="1">
      <c r="A12" s="772" t="s">
        <v>180</v>
      </c>
      <c r="B12" s="773"/>
      <c r="C12" s="118">
        <v>1727419</v>
      </c>
      <c r="D12" s="403">
        <v>1817629</v>
      </c>
      <c r="E12" s="360">
        <v>1829717</v>
      </c>
      <c r="F12" s="360">
        <v>2248633</v>
      </c>
      <c r="G12" s="546">
        <v>1840922</v>
      </c>
    </row>
    <row r="13" spans="1:10" ht="33.950000000000003" customHeight="1">
      <c r="A13" s="776" t="s">
        <v>184</v>
      </c>
      <c r="B13" s="777"/>
      <c r="C13" s="118">
        <v>1653177</v>
      </c>
      <c r="D13" s="403">
        <v>1706440</v>
      </c>
      <c r="E13" s="360">
        <v>1706192</v>
      </c>
      <c r="F13" s="360">
        <v>1791809</v>
      </c>
      <c r="G13" s="546">
        <v>1762060</v>
      </c>
    </row>
    <row r="14" spans="1:10" ht="17.45" customHeight="1">
      <c r="A14" s="758" t="s">
        <v>181</v>
      </c>
      <c r="B14" s="759"/>
      <c r="C14" s="748">
        <v>0.77</v>
      </c>
      <c r="D14" s="748">
        <f>IF(D13=0,"",D13/D11)</f>
        <v>0.79545931291155336</v>
      </c>
      <c r="E14" s="782">
        <f>IF(E13=0,0,E13/E11)</f>
        <v>0.7961616819612678</v>
      </c>
      <c r="F14" s="782">
        <f t="shared" ref="F14" si="0">IF(F13=0,0,F13/F11)</f>
        <v>0.83219691357651993</v>
      </c>
      <c r="G14" s="745">
        <f>IF(G13=0,0,G13/G11)</f>
        <v>0.81712471857225999</v>
      </c>
    </row>
    <row r="15" spans="1:10" ht="17.45" customHeight="1" thickBot="1">
      <c r="A15" s="774" t="s">
        <v>182</v>
      </c>
      <c r="B15" s="775"/>
      <c r="C15" s="749"/>
      <c r="D15" s="749"/>
      <c r="E15" s="783"/>
      <c r="F15" s="783"/>
      <c r="G15" s="746"/>
    </row>
    <row r="16" spans="1:10" ht="126.75" customHeight="1" thickBot="1">
      <c r="A16" s="779" t="s">
        <v>185</v>
      </c>
      <c r="B16" s="780"/>
      <c r="C16" s="317" t="s">
        <v>560</v>
      </c>
      <c r="D16" s="317" t="s">
        <v>558</v>
      </c>
      <c r="E16" s="368" t="s">
        <v>559</v>
      </c>
      <c r="F16" s="368" t="s">
        <v>571</v>
      </c>
      <c r="G16" s="544" t="s">
        <v>572</v>
      </c>
    </row>
    <row r="17" spans="1:16" ht="18.75" customHeight="1">
      <c r="A17" s="106"/>
      <c r="B17" s="106"/>
      <c r="C17" s="107"/>
      <c r="D17" s="107"/>
      <c r="E17" s="107"/>
      <c r="F17" s="107"/>
      <c r="G17" s="107"/>
    </row>
    <row r="18" spans="1:16" ht="24.95" customHeight="1" thickBot="1">
      <c r="A18" s="778" t="s">
        <v>281</v>
      </c>
      <c r="B18" s="778"/>
      <c r="C18" s="778"/>
      <c r="D18" s="778"/>
      <c r="E18" s="778"/>
      <c r="F18" s="752" t="s">
        <v>502</v>
      </c>
      <c r="G18" s="752"/>
    </row>
    <row r="19" spans="1:16" ht="35.1" customHeight="1" thickBot="1">
      <c r="A19" s="718" t="s">
        <v>149</v>
      </c>
      <c r="B19" s="720"/>
      <c r="C19" s="93" t="s">
        <v>425</v>
      </c>
      <c r="D19" s="316" t="s">
        <v>460</v>
      </c>
      <c r="E19" s="405" t="s">
        <v>509</v>
      </c>
      <c r="F19" s="389" t="s">
        <v>516</v>
      </c>
      <c r="G19" s="389" t="s">
        <v>547</v>
      </c>
    </row>
    <row r="20" spans="1:16" ht="23.1" customHeight="1">
      <c r="A20" s="768" t="s">
        <v>175</v>
      </c>
      <c r="B20" s="769"/>
      <c r="C20" s="755">
        <v>197629</v>
      </c>
      <c r="D20" s="750">
        <v>196331</v>
      </c>
      <c r="E20" s="781">
        <v>194952</v>
      </c>
      <c r="F20" s="753">
        <v>193615</v>
      </c>
      <c r="G20" s="753">
        <v>193615</v>
      </c>
      <c r="H20" s="357"/>
      <c r="I20" s="766"/>
      <c r="J20" s="766"/>
      <c r="K20" s="766"/>
      <c r="L20" s="766"/>
      <c r="M20" s="766"/>
      <c r="N20" s="766"/>
      <c r="O20" s="766"/>
      <c r="P20" s="766"/>
    </row>
    <row r="21" spans="1:16" ht="15" customHeight="1">
      <c r="A21" s="46"/>
      <c r="B21" s="109" t="s">
        <v>360</v>
      </c>
      <c r="C21" s="756"/>
      <c r="D21" s="751"/>
      <c r="E21" s="763"/>
      <c r="F21" s="754"/>
      <c r="G21" s="754"/>
      <c r="I21" s="766"/>
      <c r="J21" s="766"/>
      <c r="K21" s="766"/>
      <c r="L21" s="766"/>
      <c r="M21" s="766"/>
      <c r="N21" s="766"/>
      <c r="O21" s="766"/>
      <c r="P21" s="766"/>
    </row>
    <row r="22" spans="1:16" ht="23.1" customHeight="1">
      <c r="A22" s="758" t="s">
        <v>176</v>
      </c>
      <c r="B22" s="759"/>
      <c r="C22" s="747">
        <f>IF(C20=0,0,(C5/C20)*1000)</f>
        <v>9038.7797337435295</v>
      </c>
      <c r="D22" s="747">
        <f>IF(D20=0,0,(D5/D20)*1000)</f>
        <v>9619.5200961641312</v>
      </c>
      <c r="E22" s="757">
        <f>IF(E20=0,0,(E5/E20)*1000)</f>
        <v>9736.3453568057776</v>
      </c>
      <c r="F22" s="757">
        <f t="shared" ref="F22:G22" si="1">IF(F20=0,0,(F5/F20)*1000)</f>
        <v>12253.978255816957</v>
      </c>
      <c r="G22" s="757">
        <f t="shared" si="1"/>
        <v>10048.766882731194</v>
      </c>
      <c r="I22" s="767"/>
      <c r="J22" s="767"/>
      <c r="K22" s="767"/>
      <c r="L22" s="767"/>
      <c r="M22" s="311"/>
      <c r="N22" s="311"/>
      <c r="O22" s="311"/>
      <c r="P22" s="311"/>
    </row>
    <row r="23" spans="1:16" ht="15" customHeight="1">
      <c r="A23" s="46"/>
      <c r="B23" s="109" t="s">
        <v>359</v>
      </c>
      <c r="C23" s="747"/>
      <c r="D23" s="747"/>
      <c r="E23" s="757"/>
      <c r="F23" s="757"/>
      <c r="G23" s="757"/>
      <c r="I23" s="767"/>
      <c r="J23" s="767"/>
      <c r="K23" s="767"/>
      <c r="L23" s="767"/>
      <c r="M23" s="311"/>
      <c r="N23" s="311"/>
      <c r="O23" s="311"/>
      <c r="P23" s="311"/>
    </row>
    <row r="24" spans="1:16" ht="23.1" customHeight="1">
      <c r="A24" s="758" t="s">
        <v>177</v>
      </c>
      <c r="B24" s="759"/>
      <c r="C24" s="756">
        <v>86567</v>
      </c>
      <c r="D24" s="765">
        <v>86923</v>
      </c>
      <c r="E24" s="762">
        <v>87467</v>
      </c>
      <c r="F24" s="764">
        <v>88174</v>
      </c>
      <c r="G24" s="764">
        <v>88174</v>
      </c>
      <c r="H24" s="357"/>
    </row>
    <row r="25" spans="1:16" ht="15" customHeight="1">
      <c r="A25" s="46"/>
      <c r="B25" s="109" t="s">
        <v>361</v>
      </c>
      <c r="C25" s="756"/>
      <c r="D25" s="751"/>
      <c r="E25" s="763"/>
      <c r="F25" s="754"/>
      <c r="G25" s="754"/>
    </row>
    <row r="26" spans="1:16" ht="23.1" customHeight="1">
      <c r="A26" s="758" t="s">
        <v>178</v>
      </c>
      <c r="B26" s="759"/>
      <c r="C26" s="747">
        <f>IF(C24=0,0,(C5/C24)*1000)</f>
        <v>20635.172756362124</v>
      </c>
      <c r="D26" s="747">
        <f>IF(D24=0,0,(D5/D24)*1000)</f>
        <v>21727.390909195496</v>
      </c>
      <c r="E26" s="757">
        <f>IF(E24=0,0,(E5/E24)*1000)</f>
        <v>21700.984371248585</v>
      </c>
      <c r="F26" s="757">
        <f t="shared" ref="F26:G26" si="2">IF(F24=0,0,(F5/F24)*1000)</f>
        <v>26907.637171955452</v>
      </c>
      <c r="G26" s="757">
        <f t="shared" si="2"/>
        <v>22065.370744210311</v>
      </c>
    </row>
    <row r="27" spans="1:16" ht="15" customHeight="1" thickBot="1">
      <c r="A27" s="47"/>
      <c r="B27" s="108" t="s">
        <v>359</v>
      </c>
      <c r="C27" s="761"/>
      <c r="D27" s="761"/>
      <c r="E27" s="760"/>
      <c r="F27" s="760"/>
      <c r="G27" s="760"/>
    </row>
    <row r="28" spans="1:16">
      <c r="A28" s="5"/>
      <c r="B28" s="5"/>
      <c r="C28" s="5"/>
      <c r="D28" s="5"/>
      <c r="E28" s="5"/>
      <c r="F28" s="5"/>
      <c r="G28" s="5"/>
    </row>
  </sheetData>
  <mergeCells count="46">
    <mergeCell ref="I20:P21"/>
    <mergeCell ref="I22:L23"/>
    <mergeCell ref="A6:A10"/>
    <mergeCell ref="A19:B19"/>
    <mergeCell ref="A20:B20"/>
    <mergeCell ref="A22:B22"/>
    <mergeCell ref="A11:B11"/>
    <mergeCell ref="A12:B12"/>
    <mergeCell ref="A15:B15"/>
    <mergeCell ref="A13:B13"/>
    <mergeCell ref="A18:E18"/>
    <mergeCell ref="A14:B14"/>
    <mergeCell ref="A16:B16"/>
    <mergeCell ref="E20:E21"/>
    <mergeCell ref="E14:E15"/>
    <mergeCell ref="F14:F15"/>
    <mergeCell ref="A1:B1"/>
    <mergeCell ref="A2:D2"/>
    <mergeCell ref="A3:B3"/>
    <mergeCell ref="A4:B4"/>
    <mergeCell ref="A5:B5"/>
    <mergeCell ref="A24:B24"/>
    <mergeCell ref="E26:E27"/>
    <mergeCell ref="F26:F27"/>
    <mergeCell ref="G26:G27"/>
    <mergeCell ref="C26:C27"/>
    <mergeCell ref="E24:E25"/>
    <mergeCell ref="F24:F25"/>
    <mergeCell ref="G24:G25"/>
    <mergeCell ref="C24:C25"/>
    <mergeCell ref="A26:B26"/>
    <mergeCell ref="D24:D25"/>
    <mergeCell ref="D26:D27"/>
    <mergeCell ref="G14:G15"/>
    <mergeCell ref="C22:C23"/>
    <mergeCell ref="C14:C15"/>
    <mergeCell ref="D14:D15"/>
    <mergeCell ref="D20:D21"/>
    <mergeCell ref="D22:D23"/>
    <mergeCell ref="F18:G18"/>
    <mergeCell ref="G20:G21"/>
    <mergeCell ref="C20:C21"/>
    <mergeCell ref="E22:E23"/>
    <mergeCell ref="F22:F23"/>
    <mergeCell ref="F20:F21"/>
    <mergeCell ref="G22:G23"/>
  </mergeCells>
  <phoneticPr fontId="1"/>
  <dataValidations count="2">
    <dataValidation imeMode="hiragana" allowBlank="1" showInputMessage="1" showErrorMessage="1" sqref="A11:A17 A19:B27 A3:B10 A1:XFD1 C19:G19 C3:G3 C16:G16"/>
    <dataValidation imeMode="off" allowBlank="1" showInputMessage="1" showErrorMessage="1" sqref="C24:G24 C22:G22 C26:G26 C20:G20 C17:G17 C4:G14"/>
  </dataValidations>
  <pageMargins left="0.23622047244094491" right="0.70866141732283472" top="0.51181102362204722" bottom="0.59055118110236227" header="0.31496062992125984" footer="0.31496062992125984"/>
  <pageSetup paperSize="9" scale="99" firstPageNumber="8" orientation="portrait" useFirstPageNumber="1" r:id="rId1"/>
  <headerFooter>
    <oddFooter>&amp;C&amp;"Century,標準"&amp;12 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総務</vt:lpstr>
      <vt:lpstr>本部・署所の分布図 　庁舎の現況2-1</vt:lpstr>
      <vt:lpstr>組織機構</vt:lpstr>
      <vt:lpstr>事務分掌</vt:lpstr>
      <vt:lpstr>事務分掌(2)</vt:lpstr>
      <vt:lpstr>職員の配置・資格取得状況2-5</vt:lpstr>
      <vt:lpstr>職員の勤続年数・年齢別職員数</vt:lpstr>
      <vt:lpstr>当初予算の推移</vt:lpstr>
      <vt:lpstr>決算状況・人口、世帯数に対する消防費</vt:lpstr>
      <vt:lpstr>岸和田市の消防力</vt:lpstr>
      <vt:lpstr>消防車両一覧表2-10</vt:lpstr>
      <vt:lpstr>消防車両一覧表 (2)</vt:lpstr>
      <vt:lpstr>消防車の配置・整備状況</vt:lpstr>
      <vt:lpstr>令和4年度職員教養実施状況</vt:lpstr>
      <vt:lpstr>岸和田市の消防力!Print_Area</vt:lpstr>
      <vt:lpstr>'決算状況・人口、世帯数に対する消防費'!Print_Area</vt:lpstr>
      <vt:lpstr>'事務分掌(2)'!Print_Area</vt:lpstr>
      <vt:lpstr>消防車の配置・整備状況!Print_Area</vt:lpstr>
      <vt:lpstr>'消防車両一覧表2-10'!Print_Area</vt:lpstr>
      <vt:lpstr>'職員の配置・資格取得状況2-5'!Print_Area</vt:lpstr>
      <vt:lpstr>組織機構!Print_Area</vt:lpstr>
      <vt:lpstr>総務!Print_Area</vt:lpstr>
      <vt:lpstr>当初予算の推移!Print_Area</vt:lpstr>
      <vt:lpstr>'本部・署所の分布図 　庁舎の現況2-1'!Print_Area</vt:lpstr>
      <vt:lpstr>令和4年度職員教養実施状況!Print_Area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岸和田市</cp:lastModifiedBy>
  <cp:lastPrinted>2024-04-11T01:55:12Z</cp:lastPrinted>
  <dcterms:created xsi:type="dcterms:W3CDTF">2016-04-20T00:57:12Z</dcterms:created>
  <dcterms:modified xsi:type="dcterms:W3CDTF">2025-05-08T03:04:23Z</dcterms:modified>
</cp:coreProperties>
</file>