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4000_庶務事業\30統計資料\年報\R3年度年報（Ｒ４年度作成分）\Ｒ３年度版年報\"/>
    </mc:Choice>
  </mc:AlternateContent>
  <bookViews>
    <workbookView xWindow="9075" yWindow="1065" windowWidth="10425" windowHeight="8265" tabRatio="940" firstSheet="2" activeTab="7"/>
  </bookViews>
  <sheets>
    <sheet name="総務" sheetId="21" r:id="rId1"/>
    <sheet name="本部・署所の分布図 　庁舎の現況2-1" sheetId="19" r:id="rId2"/>
    <sheet name="組織機構" sheetId="20" r:id="rId3"/>
    <sheet name="事務分掌" sheetId="1" r:id="rId4"/>
    <sheet name="事務分掌(2)" sheetId="17" r:id="rId5"/>
    <sheet name="職員の配置・資格取得状況2-5" sheetId="2" r:id="rId6"/>
    <sheet name="職員の勤続年数・年齢別職員数" sheetId="3" r:id="rId7"/>
    <sheet name="当初予算の推移" sheetId="4" r:id="rId8"/>
    <sheet name="決算状況・人口、世帯数に対する消防費" sheetId="5" r:id="rId9"/>
    <sheet name="岸和田市の消防力" sheetId="6" r:id="rId10"/>
    <sheet name="消防車両一覧表2-10" sheetId="8" r:id="rId11"/>
    <sheet name="消防車両一覧表 (2)" sheetId="18" r:id="rId12"/>
    <sheet name="消防車の配置・整備状況" sheetId="7" r:id="rId13"/>
    <sheet name="令和３年度職員教養実施状況" sheetId="13" r:id="rId14"/>
    <sheet name="Sheet1" sheetId="22" r:id="rId15"/>
  </sheets>
  <definedNames>
    <definedName name="_xlnm.Print_Area" localSheetId="9">岸和田市の消防力!$A$1:$I$32</definedName>
    <definedName name="_xlnm.Print_Area" localSheetId="8">'決算状況・人口、世帯数に対する消防費'!$A$1:$G$27</definedName>
    <definedName name="_xlnm.Print_Area" localSheetId="4">'事務分掌(2)'!$A$1:$D$41</definedName>
    <definedName name="_xlnm.Print_Area" localSheetId="12">消防車の配置・整備状況!$A$1:$L$32</definedName>
    <definedName name="_xlnm.Print_Area" localSheetId="10">'消防車両一覧表2-10'!$A$1:$N$40</definedName>
    <definedName name="_xlnm.Print_Area" localSheetId="5">'職員の配置・資格取得状況2-5'!$A$1:$V$41</definedName>
    <definedName name="_xlnm.Print_Area" localSheetId="2">組織機構!$A$1:$Y$56</definedName>
    <definedName name="_xlnm.Print_Area" localSheetId="0">総務!$A$1:$G$35</definedName>
    <definedName name="_xlnm.Print_Area" localSheetId="7">当初予算の推移!$A$1:$H$25</definedName>
    <definedName name="_xlnm.Print_Area" localSheetId="1">'本部・署所の分布図 　庁舎の現況2-1'!$A$1:$G$52</definedName>
    <definedName name="_xlnm.Print_Area" localSheetId="13">令和３年度職員教養実施状況!$A$1:$F$44</definedName>
  </definedNames>
  <calcPr calcId="162913"/>
</workbook>
</file>

<file path=xl/calcChain.xml><?xml version="1.0" encoding="utf-8"?>
<calcChain xmlns="http://schemas.openxmlformats.org/spreadsheetml/2006/main">
  <c r="F14" i="5" l="1"/>
  <c r="E26" i="5"/>
  <c r="E22" i="5"/>
  <c r="E14" i="5"/>
  <c r="D26" i="5"/>
  <c r="D22" i="5"/>
  <c r="D14" i="5"/>
  <c r="C26" i="5"/>
  <c r="C22" i="5"/>
  <c r="G14" i="5" l="1"/>
  <c r="H6" i="4" l="1"/>
  <c r="G23" i="6" l="1"/>
  <c r="G18" i="6"/>
  <c r="G15" i="6"/>
  <c r="G17" i="6"/>
  <c r="G9" i="6" l="1"/>
  <c r="K17" i="8"/>
  <c r="C17" i="8"/>
  <c r="K11" i="8"/>
  <c r="I11" i="8"/>
  <c r="C11" i="8"/>
  <c r="K32" i="8"/>
  <c r="I32" i="8"/>
  <c r="C32" i="8"/>
  <c r="G17" i="4"/>
  <c r="G6" i="4"/>
  <c r="F6" i="4"/>
  <c r="D17" i="4"/>
  <c r="E7" i="2" l="1"/>
  <c r="F40" i="2"/>
  <c r="E40" i="2"/>
  <c r="F39" i="2"/>
  <c r="E39" i="2"/>
  <c r="F38" i="2"/>
  <c r="E38" i="2"/>
  <c r="F37" i="2"/>
  <c r="E37" i="2"/>
  <c r="F36" i="2"/>
  <c r="E36" i="2"/>
  <c r="F35" i="2"/>
  <c r="E35" i="2"/>
  <c r="F34" i="2"/>
  <c r="E34" i="2"/>
  <c r="F33" i="2"/>
  <c r="E33" i="2"/>
  <c r="F32" i="2"/>
  <c r="E32" i="2"/>
  <c r="F31" i="2"/>
  <c r="E31" i="2"/>
  <c r="F30" i="2"/>
  <c r="E30" i="2"/>
  <c r="F29" i="2"/>
  <c r="E29" i="2"/>
  <c r="F28" i="2"/>
  <c r="E28" i="2"/>
  <c r="F27" i="2"/>
  <c r="E27" i="2"/>
  <c r="F26" i="2"/>
  <c r="E26" i="2"/>
  <c r="F25" i="2"/>
  <c r="E25" i="2"/>
  <c r="F24" i="2"/>
  <c r="E24" i="2"/>
  <c r="F23" i="2"/>
  <c r="E23" i="2"/>
  <c r="F22" i="2"/>
  <c r="E22" i="2"/>
  <c r="K18" i="8"/>
  <c r="I18" i="8"/>
  <c r="C18" i="8"/>
  <c r="K27" i="8"/>
  <c r="I27" i="8"/>
  <c r="C27" i="8"/>
  <c r="E26" i="3"/>
  <c r="F26" i="3"/>
  <c r="M26" i="3"/>
  <c r="N26" i="3"/>
  <c r="G7" i="6"/>
  <c r="G5" i="6"/>
  <c r="O17" i="2"/>
  <c r="I10" i="2"/>
  <c r="J10" i="2"/>
  <c r="K10" i="2"/>
  <c r="L10" i="2"/>
  <c r="M10" i="2"/>
  <c r="N10" i="2"/>
  <c r="O10" i="2"/>
  <c r="P10" i="2"/>
  <c r="Q10" i="2"/>
  <c r="R10" i="2"/>
  <c r="S10" i="2"/>
  <c r="T10" i="2"/>
  <c r="U10" i="2"/>
  <c r="V10" i="2"/>
  <c r="H10" i="2"/>
  <c r="G10" i="2"/>
  <c r="F24" i="6"/>
  <c r="I26" i="8"/>
  <c r="K26" i="8"/>
  <c r="C26" i="8"/>
  <c r="I9" i="8"/>
  <c r="K9" i="8"/>
  <c r="C10" i="8"/>
  <c r="C9" i="8"/>
  <c r="I10" i="8"/>
  <c r="E11" i="2"/>
  <c r="E8" i="2"/>
  <c r="E9" i="2"/>
  <c r="E10" i="2" s="1"/>
  <c r="G6" i="6"/>
  <c r="G8" i="6"/>
  <c r="G10" i="6"/>
  <c r="P4" i="2"/>
  <c r="O4" i="2"/>
  <c r="E24" i="6"/>
  <c r="I18" i="6"/>
  <c r="G25" i="6"/>
  <c r="I28" i="6"/>
  <c r="G28" i="6"/>
  <c r="I27" i="6"/>
  <c r="G27" i="6"/>
  <c r="I25" i="6"/>
  <c r="D29" i="6"/>
  <c r="Q15" i="3"/>
  <c r="V25" i="3"/>
  <c r="G2" i="18"/>
  <c r="I16" i="8"/>
  <c r="K16" i="8"/>
  <c r="C16" i="8"/>
  <c r="K29" i="8"/>
  <c r="I29" i="8"/>
  <c r="C29" i="8"/>
  <c r="K19" i="8"/>
  <c r="I19" i="8"/>
  <c r="C19" i="8"/>
  <c r="K20" i="8"/>
  <c r="C20" i="8"/>
  <c r="K12" i="8"/>
  <c r="C12" i="8"/>
  <c r="K25" i="8"/>
  <c r="I25" i="8"/>
  <c r="C25" i="8"/>
  <c r="K35" i="8"/>
  <c r="I35" i="8"/>
  <c r="C35" i="8"/>
  <c r="I15" i="6"/>
  <c r="I17" i="6"/>
  <c r="I23" i="6"/>
  <c r="I7" i="6"/>
  <c r="I8" i="6"/>
  <c r="I9" i="6"/>
  <c r="I10" i="6"/>
  <c r="I5" i="6"/>
  <c r="I6" i="6"/>
  <c r="F14" i="2"/>
  <c r="F15" i="2"/>
  <c r="F17" i="2" s="1"/>
  <c r="F16" i="2"/>
  <c r="F11" i="2"/>
  <c r="F13" i="2"/>
  <c r="F12" i="2"/>
  <c r="F8" i="2"/>
  <c r="F9" i="2"/>
  <c r="F6" i="2"/>
  <c r="F5" i="2"/>
  <c r="E13" i="2"/>
  <c r="E14" i="2"/>
  <c r="E15" i="2"/>
  <c r="E16" i="2"/>
  <c r="E12" i="2"/>
  <c r="E6" i="2"/>
  <c r="E5" i="2"/>
  <c r="I4" i="2"/>
  <c r="J4" i="2"/>
  <c r="K4" i="2"/>
  <c r="L4" i="2"/>
  <c r="M4" i="2"/>
  <c r="N4" i="2"/>
  <c r="Q4" i="2"/>
  <c r="R4" i="2"/>
  <c r="S4" i="2"/>
  <c r="T4" i="2"/>
  <c r="U4" i="2"/>
  <c r="V4" i="2"/>
  <c r="H4" i="2"/>
  <c r="G4" i="2"/>
  <c r="I17" i="2"/>
  <c r="J17" i="2"/>
  <c r="K17" i="2"/>
  <c r="L17" i="2"/>
  <c r="M17" i="2"/>
  <c r="N17" i="2"/>
  <c r="P17" i="2"/>
  <c r="Q17" i="2"/>
  <c r="R17" i="2"/>
  <c r="S17" i="2"/>
  <c r="T17" i="2"/>
  <c r="U17" i="2"/>
  <c r="V17" i="2"/>
  <c r="H17" i="2"/>
  <c r="G17" i="2"/>
  <c r="Q20" i="2"/>
  <c r="G12" i="3"/>
  <c r="H12" i="3"/>
  <c r="I12" i="3"/>
  <c r="J12" i="3"/>
  <c r="K12" i="3"/>
  <c r="L12" i="3"/>
  <c r="M12" i="3"/>
  <c r="N12" i="3"/>
  <c r="O12" i="3"/>
  <c r="P12" i="3"/>
  <c r="Q12" i="3"/>
  <c r="R12" i="3"/>
  <c r="S12" i="3"/>
  <c r="T12" i="3"/>
  <c r="E12" i="3"/>
  <c r="G26" i="3"/>
  <c r="H26" i="3"/>
  <c r="I26" i="3"/>
  <c r="J26" i="3"/>
  <c r="K26" i="3"/>
  <c r="L26" i="3"/>
  <c r="O26" i="3"/>
  <c r="P26" i="3"/>
  <c r="Q26" i="3"/>
  <c r="R26" i="3"/>
  <c r="S26" i="3"/>
  <c r="T26" i="3"/>
  <c r="U18" i="3"/>
  <c r="V18" i="3"/>
  <c r="U19" i="3"/>
  <c r="V19" i="3"/>
  <c r="U20" i="3"/>
  <c r="V20" i="3"/>
  <c r="U21" i="3"/>
  <c r="V21" i="3"/>
  <c r="U22" i="3"/>
  <c r="V22" i="3"/>
  <c r="U23" i="3"/>
  <c r="V23" i="3"/>
  <c r="U24" i="3"/>
  <c r="V24" i="3"/>
  <c r="U25" i="3"/>
  <c r="U17" i="3"/>
  <c r="V17" i="3"/>
  <c r="V26" i="3"/>
  <c r="U5" i="3"/>
  <c r="V5" i="3"/>
  <c r="U6" i="3"/>
  <c r="V6" i="3"/>
  <c r="U7" i="3"/>
  <c r="V7" i="3"/>
  <c r="U8" i="3"/>
  <c r="V8" i="3"/>
  <c r="U9" i="3"/>
  <c r="V9" i="3"/>
  <c r="U10" i="3"/>
  <c r="V10" i="3"/>
  <c r="U11" i="3"/>
  <c r="V11" i="3"/>
  <c r="V12" i="3"/>
  <c r="U4" i="3"/>
  <c r="V4" i="3"/>
  <c r="C22" i="8"/>
  <c r="I22" i="8"/>
  <c r="K22" i="8"/>
  <c r="K40" i="8"/>
  <c r="I40" i="8"/>
  <c r="C40" i="8"/>
  <c r="K39" i="8"/>
  <c r="I39" i="8"/>
  <c r="C39" i="8"/>
  <c r="I6" i="8"/>
  <c r="K6" i="8"/>
  <c r="I7" i="8"/>
  <c r="K7" i="8"/>
  <c r="I8" i="8"/>
  <c r="K8" i="8"/>
  <c r="K10" i="8"/>
  <c r="I13" i="8"/>
  <c r="K13" i="8"/>
  <c r="I14" i="8"/>
  <c r="K14" i="8"/>
  <c r="I15" i="8"/>
  <c r="K15" i="8"/>
  <c r="K21" i="8"/>
  <c r="I24" i="8"/>
  <c r="K24" i="8"/>
  <c r="K28" i="8"/>
  <c r="I30" i="8"/>
  <c r="K30" i="8"/>
  <c r="I31" i="8"/>
  <c r="K31" i="8"/>
  <c r="K33" i="8"/>
  <c r="I34" i="8"/>
  <c r="K34" i="8"/>
  <c r="I36" i="8"/>
  <c r="K36" i="8"/>
  <c r="I37" i="8"/>
  <c r="K37" i="8"/>
  <c r="K5" i="8"/>
  <c r="I5" i="8"/>
  <c r="C37" i="8"/>
  <c r="C28" i="8"/>
  <c r="C30" i="8"/>
  <c r="C31" i="8"/>
  <c r="C33" i="8"/>
  <c r="C34" i="8"/>
  <c r="C36" i="8"/>
  <c r="C6" i="8"/>
  <c r="C7" i="8"/>
  <c r="C8" i="8"/>
  <c r="C13" i="8"/>
  <c r="C14" i="8"/>
  <c r="C15" i="8"/>
  <c r="C21" i="8"/>
  <c r="C24" i="8"/>
  <c r="F22" i="7"/>
  <c r="L22" i="7" s="1"/>
  <c r="G22" i="7"/>
  <c r="H22" i="7"/>
  <c r="I22" i="7"/>
  <c r="J22" i="7"/>
  <c r="K22" i="7"/>
  <c r="E22" i="7"/>
  <c r="L23" i="7"/>
  <c r="L7" i="7"/>
  <c r="L8" i="7"/>
  <c r="L9" i="7"/>
  <c r="L10" i="7"/>
  <c r="L11" i="7"/>
  <c r="L12" i="7"/>
  <c r="L13" i="7"/>
  <c r="L14" i="7"/>
  <c r="L20" i="7"/>
  <c r="L15" i="7"/>
  <c r="L17" i="7"/>
  <c r="L18" i="7"/>
  <c r="L19" i="7"/>
  <c r="L16" i="7"/>
  <c r="L21" i="7"/>
  <c r="L6" i="7"/>
  <c r="L5" i="7"/>
  <c r="E29" i="6"/>
  <c r="F29" i="6"/>
  <c r="D24" i="6"/>
  <c r="E14" i="6"/>
  <c r="D14" i="6"/>
  <c r="F12" i="3"/>
  <c r="D30" i="6"/>
  <c r="F10" i="2"/>
  <c r="F4" i="2" l="1"/>
  <c r="E17" i="2"/>
  <c r="E4" i="2"/>
  <c r="F30" i="6"/>
  <c r="U26" i="3"/>
  <c r="U12" i="3"/>
  <c r="G29" i="6"/>
  <c r="E30" i="6"/>
  <c r="G14" i="6"/>
  <c r="G24" i="6"/>
  <c r="G30" i="6" s="1"/>
</calcChain>
</file>

<file path=xl/sharedStrings.xml><?xml version="1.0" encoding="utf-8"?>
<sst xmlns="http://schemas.openxmlformats.org/spreadsheetml/2006/main" count="777" uniqueCount="576">
  <si>
    <t>消防本部</t>
    <rPh sb="0" eb="4">
      <t>ｓｂｈ</t>
    </rPh>
    <phoneticPr fontId="1"/>
  </si>
  <si>
    <t>総　務　課</t>
    <rPh sb="0" eb="1">
      <t>ソウ</t>
    </rPh>
    <rPh sb="2" eb="3">
      <t>ム</t>
    </rPh>
    <rPh sb="4" eb="5">
      <t>カ</t>
    </rPh>
    <phoneticPr fontId="1"/>
  </si>
  <si>
    <t xml:space="preserve">  〈庶　務　係〉</t>
    <rPh sb="3" eb="4">
      <t>チカシ</t>
    </rPh>
    <rPh sb="5" eb="6">
      <t>ム</t>
    </rPh>
    <rPh sb="7" eb="8">
      <t>カカリ</t>
    </rPh>
    <phoneticPr fontId="1"/>
  </si>
  <si>
    <t>文書及び公印に関すること。</t>
  </si>
  <si>
    <t>交際に関すること。</t>
    <phoneticPr fontId="1"/>
  </si>
  <si>
    <t>秘書に関すること。</t>
    <phoneticPr fontId="1"/>
  </si>
  <si>
    <t>企画に関すること。</t>
    <phoneticPr fontId="1"/>
  </si>
  <si>
    <t>条例及び規則並びに本部及び消防署の公示令達に関すること。</t>
    <phoneticPr fontId="1"/>
  </si>
  <si>
    <t>公務災害補償に関すること。</t>
  </si>
  <si>
    <t>消防施設の起債及び補助金に関すること。</t>
    <phoneticPr fontId="1"/>
  </si>
  <si>
    <t>総括消防統計に関すること。</t>
  </si>
  <si>
    <t xml:space="preserve">  〈経理厚生係〉</t>
    <rPh sb="3" eb="5">
      <t>ケイリ</t>
    </rPh>
    <rPh sb="5" eb="7">
      <t>コウセイ</t>
    </rPh>
    <rPh sb="7" eb="8">
      <t>カカリ</t>
    </rPh>
    <phoneticPr fontId="1"/>
  </si>
  <si>
    <t>予算及び決算に関すること。</t>
  </si>
  <si>
    <t>物品の出納に関すること。</t>
    <phoneticPr fontId="1"/>
  </si>
  <si>
    <t>職員の給与に関すること。</t>
    <phoneticPr fontId="1"/>
  </si>
  <si>
    <t>貸与品及び給与品に関すること。</t>
    <phoneticPr fontId="1"/>
  </si>
  <si>
    <t>消防手数料その他の手数料に関すること。</t>
    <phoneticPr fontId="1"/>
  </si>
  <si>
    <t>職員の福利厚生に関すること。</t>
    <phoneticPr fontId="1"/>
  </si>
  <si>
    <t>職員の保健衛生に関すること。</t>
    <phoneticPr fontId="1"/>
  </si>
  <si>
    <t xml:space="preserve">  〈施設管理係〉</t>
    <rPh sb="3" eb="5">
      <t>シセツ</t>
    </rPh>
    <rPh sb="5" eb="7">
      <t>カンリ</t>
    </rPh>
    <rPh sb="7" eb="8">
      <t>カカリ</t>
    </rPh>
    <phoneticPr fontId="1"/>
  </si>
  <si>
    <t>消防施設、物品等の管理に関すること。</t>
  </si>
  <si>
    <t>車両の登録及び車体検査に関すること。</t>
    <phoneticPr fontId="1"/>
  </si>
  <si>
    <t>消防機械器具の装備及び研究改善に関すること。</t>
    <rPh sb="16" eb="17">
      <t>カン</t>
    </rPh>
    <phoneticPr fontId="1"/>
  </si>
  <si>
    <t>消防主力機械の配置に関すること。</t>
  </si>
  <si>
    <t>自動車の安全運転管理に関すること。</t>
    <phoneticPr fontId="1"/>
  </si>
  <si>
    <t>消防車両等の整備及び企画に関すること。</t>
    <phoneticPr fontId="1"/>
  </si>
  <si>
    <t>消防機械技術の研究及び指導教養に関すること。</t>
    <rPh sb="16" eb="17">
      <t>カン</t>
    </rPh>
    <phoneticPr fontId="1"/>
  </si>
  <si>
    <t>予　防　課</t>
    <rPh sb="0" eb="1">
      <t>ヨ</t>
    </rPh>
    <rPh sb="2" eb="3">
      <t>ボウ</t>
    </rPh>
    <rPh sb="4" eb="5">
      <t>カ</t>
    </rPh>
    <phoneticPr fontId="1"/>
  </si>
  <si>
    <t xml:space="preserve">  〈設　備　係〉</t>
    <rPh sb="3" eb="4">
      <t>セツ</t>
    </rPh>
    <rPh sb="5" eb="6">
      <t>ビ</t>
    </rPh>
    <rPh sb="7" eb="8">
      <t>カカリ</t>
    </rPh>
    <phoneticPr fontId="1"/>
  </si>
  <si>
    <t>建築確認申請同意事務に関すること。</t>
  </si>
  <si>
    <t>消防用設備等設置指導及び検査に関すること。</t>
    <phoneticPr fontId="1"/>
  </si>
  <si>
    <t>消防用設備等の点検報告に関すること。</t>
    <phoneticPr fontId="1"/>
  </si>
  <si>
    <t>都市計画に関すること。</t>
    <phoneticPr fontId="1"/>
  </si>
  <si>
    <t>その他設備事務に関すること。</t>
    <phoneticPr fontId="1"/>
  </si>
  <si>
    <t xml:space="preserve">  〈人事教養係〉</t>
    <rPh sb="3" eb="5">
      <t>ジンジ</t>
    </rPh>
    <rPh sb="5" eb="7">
      <t>キョウヨウ</t>
    </rPh>
    <rPh sb="7" eb="8">
      <t>カカリ</t>
    </rPh>
    <phoneticPr fontId="1"/>
  </si>
  <si>
    <t>職員の教養に関すること。</t>
  </si>
  <si>
    <t>職員の勤務規律及び服務に関すること。</t>
    <phoneticPr fontId="1"/>
  </si>
  <si>
    <t>諸礼式に関すること。</t>
    <phoneticPr fontId="1"/>
  </si>
  <si>
    <t>職員の人事、身分及び配置に関すること。</t>
    <phoneticPr fontId="1"/>
  </si>
  <si>
    <t>消防表彰に関すること。</t>
    <phoneticPr fontId="1"/>
  </si>
  <si>
    <t>消防職員委員会に関すること。</t>
    <phoneticPr fontId="1"/>
  </si>
  <si>
    <t>危険物の許可、検査及び規制に関すること。</t>
  </si>
  <si>
    <t xml:space="preserve">  〈保　安　係〉</t>
    <rPh sb="3" eb="4">
      <t>ホ</t>
    </rPh>
    <rPh sb="5" eb="6">
      <t>アン</t>
    </rPh>
    <rPh sb="7" eb="8">
      <t>カカリ</t>
    </rPh>
    <phoneticPr fontId="1"/>
  </si>
  <si>
    <t>危険物取扱者に関すること。</t>
    <phoneticPr fontId="1"/>
  </si>
  <si>
    <t>危険物施設の立入検査に関すること。</t>
    <phoneticPr fontId="1"/>
  </si>
  <si>
    <t>防火思想の普及啓発に関すること。</t>
  </si>
  <si>
    <t>火を使用する設備等の届出及び指導の関すること。</t>
    <rPh sb="17" eb="18">
      <t>カン</t>
    </rPh>
    <phoneticPr fontId="1"/>
  </si>
  <si>
    <t>自衛消防隊及び幼年、少年又は婦人の防火クラブの育成指導に関すること。</t>
    <phoneticPr fontId="1"/>
  </si>
  <si>
    <t>広報に関すること。</t>
    <phoneticPr fontId="1"/>
  </si>
  <si>
    <t>その他予防事務に関すること。</t>
    <phoneticPr fontId="1"/>
  </si>
  <si>
    <t xml:space="preserve">  〈予防査察係〉</t>
    <rPh sb="3" eb="5">
      <t>ヨボウ</t>
    </rPh>
    <rPh sb="5" eb="7">
      <t>ササツ</t>
    </rPh>
    <rPh sb="7" eb="8">
      <t>カカリ</t>
    </rPh>
    <phoneticPr fontId="1"/>
  </si>
  <si>
    <t>警　備　課</t>
    <rPh sb="0" eb="1">
      <t>ケイ</t>
    </rPh>
    <rPh sb="2" eb="3">
      <t>ビ</t>
    </rPh>
    <rPh sb="4" eb="5">
      <t>カ</t>
    </rPh>
    <phoneticPr fontId="1"/>
  </si>
  <si>
    <t xml:space="preserve">  〈警備計画係〉</t>
    <rPh sb="3" eb="5">
      <t>ケイビ</t>
    </rPh>
    <rPh sb="5" eb="7">
      <t>ケイカク</t>
    </rPh>
    <rPh sb="7" eb="8">
      <t>カカリ</t>
    </rPh>
    <phoneticPr fontId="1"/>
  </si>
  <si>
    <t>消防警備計画に関すること。</t>
  </si>
  <si>
    <t>中高層建築物等の警備対策に関すること。</t>
    <phoneticPr fontId="1"/>
  </si>
  <si>
    <t>消防出場区域の設定に関すること。</t>
    <phoneticPr fontId="1"/>
  </si>
  <si>
    <t>消防相互応援協定に関すること。</t>
    <phoneticPr fontId="1"/>
  </si>
  <si>
    <t>通信施設の企画に関すること。</t>
    <phoneticPr fontId="1"/>
  </si>
  <si>
    <t>地震、風水害その他の災害の消防対策に関すること。</t>
    <rPh sb="15" eb="17">
      <t>タイサク</t>
    </rPh>
    <rPh sb="18" eb="19">
      <t>カン</t>
    </rPh>
    <phoneticPr fontId="1"/>
  </si>
  <si>
    <t>消防主力機械の運用計画に関すること。</t>
    <phoneticPr fontId="1"/>
  </si>
  <si>
    <t>都市計画法（昭和43年法律第100号）に基づく開発行為の同意に関すること。</t>
    <phoneticPr fontId="1"/>
  </si>
  <si>
    <t>消防水利計画に関すること。</t>
    <phoneticPr fontId="1"/>
  </si>
  <si>
    <t>緊急出動指令に関すること。</t>
  </si>
  <si>
    <t>消防無線及び有線電話の保全管理に関すること。</t>
    <phoneticPr fontId="1"/>
  </si>
  <si>
    <t>通信及び情報施設の運用に関すること。</t>
    <phoneticPr fontId="1"/>
  </si>
  <si>
    <t>災害現場の情報収集及び連絡に関すること。</t>
    <phoneticPr fontId="1"/>
  </si>
  <si>
    <t>消防情報等の記録に関すること。</t>
    <phoneticPr fontId="1"/>
  </si>
  <si>
    <t>非常警備及び職員の非常招集に関すること。</t>
    <phoneticPr fontId="1"/>
  </si>
  <si>
    <t>消防通信の運用に関すること。</t>
    <phoneticPr fontId="1"/>
  </si>
  <si>
    <t>救急医療情報の収集に関すること。</t>
    <phoneticPr fontId="1"/>
  </si>
  <si>
    <t>消防無線局の登録申請に関すること。</t>
    <phoneticPr fontId="1"/>
  </si>
  <si>
    <t xml:space="preserve">  〈警　備　係〉</t>
    <rPh sb="3" eb="4">
      <t>ケイ</t>
    </rPh>
    <rPh sb="5" eb="6">
      <t>ビ</t>
    </rPh>
    <rPh sb="7" eb="8">
      <t>カカリ</t>
    </rPh>
    <phoneticPr fontId="1"/>
  </si>
  <si>
    <t>消防活動に関すること。</t>
  </si>
  <si>
    <t>職員の勤務配置に関すること。</t>
    <phoneticPr fontId="1"/>
  </si>
  <si>
    <t>消防訓練等の指導に関すること。</t>
    <phoneticPr fontId="1"/>
  </si>
  <si>
    <t>消防主力機械の保全管理に関すること。</t>
    <phoneticPr fontId="1"/>
  </si>
  <si>
    <t>職員の訓練及び礼式に関すること。</t>
    <phoneticPr fontId="1"/>
  </si>
  <si>
    <t>消防地水利及び消防対象物の調査に関すること。</t>
    <phoneticPr fontId="1"/>
  </si>
  <si>
    <t>火災その他の災害の警戒及び防御活動に関すること。</t>
    <phoneticPr fontId="1"/>
  </si>
  <si>
    <t>消防水利の保全管理に関すること。</t>
    <phoneticPr fontId="1"/>
  </si>
  <si>
    <t>文書の受発及び保存その他所管の庶務に関すること。</t>
    <phoneticPr fontId="1"/>
  </si>
  <si>
    <t xml:space="preserve">  〈調　査　係〉</t>
    <rPh sb="3" eb="4">
      <t>チョウ</t>
    </rPh>
    <rPh sb="5" eb="6">
      <t>サ</t>
    </rPh>
    <rPh sb="7" eb="8">
      <t>カカリ</t>
    </rPh>
    <phoneticPr fontId="1"/>
  </si>
  <si>
    <t>火災の原因及び損害の調査に関すること。</t>
    <phoneticPr fontId="1"/>
  </si>
  <si>
    <t>火災原因の分析及び鑑識に関すること。</t>
    <phoneticPr fontId="1"/>
  </si>
  <si>
    <t>特殊災害、自然災害等の調査及び活動記録に関すること。</t>
    <phoneticPr fontId="1"/>
  </si>
  <si>
    <t>り災証明等の発行に関すること。</t>
    <phoneticPr fontId="1"/>
  </si>
  <si>
    <t>消防訓練記録に関すること。</t>
    <phoneticPr fontId="1"/>
  </si>
  <si>
    <t>火災の原因及び損害の統計に関すること。</t>
    <phoneticPr fontId="1"/>
  </si>
  <si>
    <t xml:space="preserve">  〈救　助　係〉</t>
    <rPh sb="3" eb="4">
      <t>キュウ</t>
    </rPh>
    <rPh sb="5" eb="6">
      <t>ジョ</t>
    </rPh>
    <rPh sb="7" eb="8">
      <t>カカリ</t>
    </rPh>
    <phoneticPr fontId="1"/>
  </si>
  <si>
    <t>救助活動に関すること。</t>
  </si>
  <si>
    <t>救助技術の研究及び開発に関すること。</t>
    <phoneticPr fontId="1"/>
  </si>
  <si>
    <t>救助資機材の保全管理に関すること。</t>
    <phoneticPr fontId="1"/>
  </si>
  <si>
    <t>救助統計に関すること。</t>
    <phoneticPr fontId="1"/>
  </si>
  <si>
    <t>高圧ガス製造施設の保全管理に関すること。</t>
    <phoneticPr fontId="1"/>
  </si>
  <si>
    <t xml:space="preserve">  〈救　急　係〉</t>
    <rPh sb="3" eb="4">
      <t>キュウ</t>
    </rPh>
    <rPh sb="5" eb="6">
      <t>キュウ</t>
    </rPh>
    <rPh sb="7" eb="8">
      <t>カカリ</t>
    </rPh>
    <phoneticPr fontId="1"/>
  </si>
  <si>
    <t>救急活動に関すること。</t>
    <rPh sb="0" eb="2">
      <t>キュウキュウ</t>
    </rPh>
    <rPh sb="2" eb="4">
      <t>カツドウ</t>
    </rPh>
    <rPh sb="5" eb="6">
      <t>カン</t>
    </rPh>
    <phoneticPr fontId="1"/>
  </si>
  <si>
    <t>救急医療機関の連絡調整に関すること。</t>
    <rPh sb="0" eb="2">
      <t>キュウキュウ</t>
    </rPh>
    <rPh sb="2" eb="4">
      <t>イリョウ</t>
    </rPh>
    <rPh sb="4" eb="6">
      <t>キカン</t>
    </rPh>
    <rPh sb="7" eb="9">
      <t>レンラク</t>
    </rPh>
    <rPh sb="9" eb="11">
      <t>チョウセイ</t>
    </rPh>
    <rPh sb="12" eb="13">
      <t>カン</t>
    </rPh>
    <phoneticPr fontId="1"/>
  </si>
  <si>
    <t>救急技術の研究及び開発に関すること。</t>
    <rPh sb="0" eb="2">
      <t>キュウキュウ</t>
    </rPh>
    <rPh sb="2" eb="4">
      <t>ギジュツ</t>
    </rPh>
    <rPh sb="5" eb="7">
      <t>ケンキュウ</t>
    </rPh>
    <rPh sb="7" eb="8">
      <t>オヨ</t>
    </rPh>
    <rPh sb="9" eb="11">
      <t>カイハツ</t>
    </rPh>
    <rPh sb="12" eb="13">
      <t>カン</t>
    </rPh>
    <phoneticPr fontId="1"/>
  </si>
  <si>
    <t>救急技術の訓練指導に関すること。</t>
    <rPh sb="0" eb="2">
      <t>キュウキュウ</t>
    </rPh>
    <rPh sb="2" eb="4">
      <t>ギジュツ</t>
    </rPh>
    <rPh sb="5" eb="7">
      <t>クンレン</t>
    </rPh>
    <rPh sb="7" eb="9">
      <t>シドウ</t>
    </rPh>
    <rPh sb="10" eb="11">
      <t>カン</t>
    </rPh>
    <phoneticPr fontId="1"/>
  </si>
  <si>
    <t>救急資機材の保全管理に関すること。</t>
    <rPh sb="0" eb="2">
      <t>キュウキュウ</t>
    </rPh>
    <rPh sb="2" eb="5">
      <t>シキザイ</t>
    </rPh>
    <rPh sb="6" eb="8">
      <t>ホゼン</t>
    </rPh>
    <rPh sb="8" eb="10">
      <t>カンリ</t>
    </rPh>
    <rPh sb="11" eb="12">
      <t>カン</t>
    </rPh>
    <phoneticPr fontId="1"/>
  </si>
  <si>
    <t>庁内の衛生管理に関すること。</t>
    <rPh sb="0" eb="2">
      <t>チョウナイ</t>
    </rPh>
    <rPh sb="3" eb="5">
      <t>エイセイ</t>
    </rPh>
    <rPh sb="5" eb="7">
      <t>カンリ</t>
    </rPh>
    <rPh sb="8" eb="9">
      <t>カン</t>
    </rPh>
    <phoneticPr fontId="1"/>
  </si>
  <si>
    <t>救急統計に関すること。</t>
    <rPh sb="0" eb="2">
      <t>キュウキュウ</t>
    </rPh>
    <rPh sb="2" eb="4">
      <t>トウケイ</t>
    </rPh>
    <rPh sb="5" eb="6">
      <t>カン</t>
    </rPh>
    <phoneticPr fontId="1"/>
  </si>
  <si>
    <t>救急に関する証明の発行に関すること。</t>
    <rPh sb="0" eb="2">
      <t>キュウキュウ</t>
    </rPh>
    <rPh sb="3" eb="4">
      <t>カン</t>
    </rPh>
    <rPh sb="6" eb="8">
      <t>ショウメイ</t>
    </rPh>
    <rPh sb="9" eb="11">
      <t>ハッコウ</t>
    </rPh>
    <rPh sb="12" eb="13">
      <t>カン</t>
    </rPh>
    <phoneticPr fontId="1"/>
  </si>
  <si>
    <t>岸城分署・春木分署・山直分署</t>
    <rPh sb="0" eb="4">
      <t>ｋｓｋ</t>
    </rPh>
    <rPh sb="5" eb="9">
      <t>ハルキ</t>
    </rPh>
    <rPh sb="10" eb="14">
      <t>ヤマダイ</t>
    </rPh>
    <phoneticPr fontId="1"/>
  </si>
  <si>
    <t>八木出張所・東葛城出張所</t>
    <rPh sb="0" eb="5">
      <t>ヤギ</t>
    </rPh>
    <rPh sb="6" eb="12">
      <t>トウカツ</t>
    </rPh>
    <phoneticPr fontId="1"/>
  </si>
  <si>
    <t>職員の配置状況</t>
    <rPh sb="0" eb="2">
      <t>ショクイン</t>
    </rPh>
    <rPh sb="3" eb="5">
      <t>ハイチ</t>
    </rPh>
    <rPh sb="5" eb="7">
      <t>ジョウキョウ</t>
    </rPh>
    <phoneticPr fontId="1"/>
  </si>
  <si>
    <t>計</t>
    <rPh sb="0" eb="1">
      <t>ケイ</t>
    </rPh>
    <phoneticPr fontId="1"/>
  </si>
  <si>
    <t>消防監</t>
    <rPh sb="0" eb="2">
      <t>ショウボウ</t>
    </rPh>
    <rPh sb="2" eb="3">
      <t>カン</t>
    </rPh>
    <phoneticPr fontId="1"/>
  </si>
  <si>
    <t>消　 防
司令長</t>
    <rPh sb="0" eb="1">
      <t>ショウ</t>
    </rPh>
    <rPh sb="3" eb="4">
      <t>ボウ</t>
    </rPh>
    <rPh sb="5" eb="7">
      <t>シレイ</t>
    </rPh>
    <rPh sb="7" eb="8">
      <t>チョウ</t>
    </rPh>
    <phoneticPr fontId="1"/>
  </si>
  <si>
    <t>消　 防
司　 令</t>
    <rPh sb="0" eb="1">
      <t>ショウ</t>
    </rPh>
    <rPh sb="3" eb="4">
      <t>ボウ</t>
    </rPh>
    <rPh sb="5" eb="6">
      <t>ツカサ</t>
    </rPh>
    <rPh sb="8" eb="9">
      <t>レイ</t>
    </rPh>
    <phoneticPr fontId="1"/>
  </si>
  <si>
    <t>消　 防
司令補</t>
    <rPh sb="0" eb="1">
      <t>ショウ</t>
    </rPh>
    <rPh sb="3" eb="4">
      <t>ボウ</t>
    </rPh>
    <rPh sb="5" eb="8">
      <t>シレイホ</t>
    </rPh>
    <phoneticPr fontId="1"/>
  </si>
  <si>
    <t>消　 防
副士長</t>
    <rPh sb="0" eb="1">
      <t>ショウ</t>
    </rPh>
    <rPh sb="3" eb="4">
      <t>ボウ</t>
    </rPh>
    <rPh sb="5" eb="6">
      <t>フク</t>
    </rPh>
    <rPh sb="6" eb="7">
      <t>シ</t>
    </rPh>
    <rPh sb="7" eb="8">
      <t>チョウ</t>
    </rPh>
    <phoneticPr fontId="1"/>
  </si>
  <si>
    <t>消防士</t>
    <rPh sb="0" eb="3">
      <t>ショウボウシ</t>
    </rPh>
    <phoneticPr fontId="1"/>
  </si>
  <si>
    <t>職　 員</t>
    <rPh sb="0" eb="1">
      <t>ショク</t>
    </rPh>
    <rPh sb="3" eb="4">
      <t>イン</t>
    </rPh>
    <phoneticPr fontId="1"/>
  </si>
  <si>
    <t>消 　防
士 　長</t>
    <rPh sb="0" eb="1">
      <t>ショウ</t>
    </rPh>
    <rPh sb="3" eb="4">
      <t>ボウ</t>
    </rPh>
    <rPh sb="5" eb="6">
      <t>シ</t>
    </rPh>
    <rPh sb="8" eb="9">
      <t>チョウ</t>
    </rPh>
    <phoneticPr fontId="1"/>
  </si>
  <si>
    <t>合計</t>
    <rPh sb="0" eb="2">
      <t>ゴウケイ</t>
    </rPh>
    <phoneticPr fontId="1"/>
  </si>
  <si>
    <t>小計</t>
    <rPh sb="0" eb="2">
      <t>ショウケイ</t>
    </rPh>
    <phoneticPr fontId="1"/>
  </si>
  <si>
    <t>消防長</t>
    <rPh sb="0" eb="3">
      <t>ｓｂｔ</t>
    </rPh>
    <phoneticPr fontId="1"/>
  </si>
  <si>
    <t>消防次長</t>
    <rPh sb="0" eb="2">
      <t>ショウボウ</t>
    </rPh>
    <rPh sb="2" eb="4">
      <t>ジチョウ</t>
    </rPh>
    <phoneticPr fontId="1"/>
  </si>
  <si>
    <t>総務課</t>
    <rPh sb="0" eb="3">
      <t>ソウムカ</t>
    </rPh>
    <phoneticPr fontId="1"/>
  </si>
  <si>
    <t>予防課</t>
    <rPh sb="0" eb="3">
      <t>ヨボウカ</t>
    </rPh>
    <phoneticPr fontId="1"/>
  </si>
  <si>
    <t>警備課</t>
    <rPh sb="0" eb="2">
      <t>ケイビ</t>
    </rPh>
    <rPh sb="2" eb="3">
      <t>カ</t>
    </rPh>
    <phoneticPr fontId="1"/>
  </si>
  <si>
    <t>本署</t>
    <rPh sb="0" eb="2">
      <t>ホンショ</t>
    </rPh>
    <phoneticPr fontId="1"/>
  </si>
  <si>
    <t>岸城分署</t>
    <rPh sb="0" eb="4">
      <t>ｋｓｋ</t>
    </rPh>
    <phoneticPr fontId="1"/>
  </si>
  <si>
    <t>山直分署</t>
    <rPh sb="0" eb="4">
      <t>ヤマダイ</t>
    </rPh>
    <phoneticPr fontId="1"/>
  </si>
  <si>
    <t>春木分署</t>
    <rPh sb="0" eb="4">
      <t>ハルキ</t>
    </rPh>
    <phoneticPr fontId="1"/>
  </si>
  <si>
    <t>東葛城出張所</t>
    <rPh sb="0" eb="6">
      <t>トウカツ</t>
    </rPh>
    <phoneticPr fontId="1"/>
  </si>
  <si>
    <t>八木出張所</t>
    <rPh sb="0" eb="5">
      <t>ヤギ</t>
    </rPh>
    <phoneticPr fontId="1"/>
  </si>
  <si>
    <t>消防本部</t>
    <rPh sb="0" eb="4">
      <t>ｓｂｈ</t>
    </rPh>
    <phoneticPr fontId="1"/>
  </si>
  <si>
    <t>消 防 署</t>
    <rPh sb="0" eb="1">
      <t>ショウ</t>
    </rPh>
    <rPh sb="2" eb="3">
      <t>ボウ</t>
    </rPh>
    <rPh sb="4" eb="5">
      <t>ショ</t>
    </rPh>
    <phoneticPr fontId="1"/>
  </si>
  <si>
    <t>10年～14年</t>
    <rPh sb="2" eb="3">
      <t>ネン</t>
    </rPh>
    <rPh sb="6" eb="7">
      <t>ネン</t>
    </rPh>
    <phoneticPr fontId="1"/>
  </si>
  <si>
    <t>15年～19年</t>
    <rPh sb="2" eb="3">
      <t>ネン</t>
    </rPh>
    <rPh sb="6" eb="7">
      <t>ネン</t>
    </rPh>
    <phoneticPr fontId="1"/>
  </si>
  <si>
    <t>20年～24年</t>
    <rPh sb="2" eb="3">
      <t>ネン</t>
    </rPh>
    <rPh sb="6" eb="7">
      <t>ネン</t>
    </rPh>
    <phoneticPr fontId="1"/>
  </si>
  <si>
    <t>25年～29年</t>
    <rPh sb="2" eb="3">
      <t>ネン</t>
    </rPh>
    <rPh sb="6" eb="7">
      <t>ネン</t>
    </rPh>
    <phoneticPr fontId="1"/>
  </si>
  <si>
    <t>30年～34年</t>
    <rPh sb="2" eb="3">
      <t>ネン</t>
    </rPh>
    <rPh sb="6" eb="7">
      <t>ネン</t>
    </rPh>
    <phoneticPr fontId="1"/>
  </si>
  <si>
    <t>35年以上</t>
    <rPh sb="2" eb="3">
      <t>ネン</t>
    </rPh>
    <rPh sb="3" eb="5">
      <t>イジョウ</t>
    </rPh>
    <phoneticPr fontId="1"/>
  </si>
  <si>
    <t>５年～９年</t>
    <rPh sb="1" eb="2">
      <t>ネン</t>
    </rPh>
    <rPh sb="4" eb="5">
      <t>ネン</t>
    </rPh>
    <phoneticPr fontId="1"/>
  </si>
  <si>
    <t>５年未満</t>
    <rPh sb="1" eb="2">
      <t>ネン</t>
    </rPh>
    <rPh sb="2" eb="4">
      <t>ミマン</t>
    </rPh>
    <phoneticPr fontId="1"/>
  </si>
  <si>
    <t>20歳以下</t>
    <rPh sb="2" eb="3">
      <t>サイ</t>
    </rPh>
    <rPh sb="3" eb="5">
      <t>イカ</t>
    </rPh>
    <phoneticPr fontId="1"/>
  </si>
  <si>
    <t>21歳～25歳</t>
    <rPh sb="2" eb="3">
      <t>サイ</t>
    </rPh>
    <rPh sb="6" eb="7">
      <t>サイ</t>
    </rPh>
    <phoneticPr fontId="1"/>
  </si>
  <si>
    <t>26歳～30歳</t>
    <rPh sb="2" eb="3">
      <t>サイ</t>
    </rPh>
    <rPh sb="6" eb="7">
      <t>サイ</t>
    </rPh>
    <phoneticPr fontId="1"/>
  </si>
  <si>
    <t>31歳～35歳</t>
    <rPh sb="2" eb="3">
      <t>サイ</t>
    </rPh>
    <rPh sb="6" eb="7">
      <t>サイ</t>
    </rPh>
    <phoneticPr fontId="1"/>
  </si>
  <si>
    <t>36歳～40歳</t>
    <rPh sb="2" eb="3">
      <t>サイ</t>
    </rPh>
    <rPh sb="6" eb="7">
      <t>サイ</t>
    </rPh>
    <phoneticPr fontId="1"/>
  </si>
  <si>
    <t>41歳～45歳</t>
    <rPh sb="2" eb="3">
      <t>サイ</t>
    </rPh>
    <rPh sb="6" eb="7">
      <t>サイ</t>
    </rPh>
    <phoneticPr fontId="1"/>
  </si>
  <si>
    <t>46歳～50歳</t>
    <rPh sb="2" eb="3">
      <t>サイ</t>
    </rPh>
    <rPh sb="6" eb="7">
      <t>サイ</t>
    </rPh>
    <phoneticPr fontId="1"/>
  </si>
  <si>
    <t>51歳～55歳</t>
    <rPh sb="2" eb="3">
      <t>サイ</t>
    </rPh>
    <rPh sb="6" eb="7">
      <t>サイ</t>
    </rPh>
    <phoneticPr fontId="1"/>
  </si>
  <si>
    <t>56歳以上</t>
    <rPh sb="2" eb="3">
      <t>サイ</t>
    </rPh>
    <rPh sb="3" eb="5">
      <t>イジョウ</t>
    </rPh>
    <phoneticPr fontId="1"/>
  </si>
  <si>
    <t>当初予算の推移</t>
    <rPh sb="0" eb="2">
      <t>トウショ</t>
    </rPh>
    <rPh sb="2" eb="4">
      <t>ヨサン</t>
    </rPh>
    <rPh sb="5" eb="7">
      <t>スイイ</t>
    </rPh>
    <phoneticPr fontId="1"/>
  </si>
  <si>
    <t>（単位 ： 千円）</t>
    <rPh sb="1" eb="3">
      <t>タンイ</t>
    </rPh>
    <rPh sb="6" eb="8">
      <t>センエン</t>
    </rPh>
    <phoneticPr fontId="1"/>
  </si>
  <si>
    <t>　　　　　　　　　　年　度
 項　目</t>
    <rPh sb="10" eb="11">
      <t>ネン</t>
    </rPh>
    <rPh sb="12" eb="13">
      <t>ド</t>
    </rPh>
    <rPh sb="15" eb="16">
      <t>コウ</t>
    </rPh>
    <rPh sb="17" eb="18">
      <t>メ</t>
    </rPh>
    <phoneticPr fontId="1"/>
  </si>
  <si>
    <t>一般会計</t>
    <rPh sb="0" eb="2">
      <t>イッパン</t>
    </rPh>
    <rPh sb="2" eb="4">
      <t>カイケイ</t>
    </rPh>
    <phoneticPr fontId="1"/>
  </si>
  <si>
    <t>消防費</t>
    <rPh sb="0" eb="2">
      <t>ショウボウ</t>
    </rPh>
    <rPh sb="2" eb="3">
      <t>ヒ</t>
    </rPh>
    <phoneticPr fontId="1"/>
  </si>
  <si>
    <t>消防費の内訳</t>
    <rPh sb="0" eb="2">
      <t>ショウボウ</t>
    </rPh>
    <rPh sb="2" eb="3">
      <t>ヒ</t>
    </rPh>
    <rPh sb="4" eb="5">
      <t>ナイ</t>
    </rPh>
    <rPh sb="5" eb="6">
      <t>ヤク</t>
    </rPh>
    <phoneticPr fontId="1"/>
  </si>
  <si>
    <t>性質別内訳</t>
    <rPh sb="0" eb="2">
      <t>セイシツ</t>
    </rPh>
    <rPh sb="2" eb="3">
      <t>ベツ</t>
    </rPh>
    <rPh sb="3" eb="4">
      <t>ナイ</t>
    </rPh>
    <rPh sb="4" eb="5">
      <t>ヤク</t>
    </rPh>
    <phoneticPr fontId="1"/>
  </si>
  <si>
    <t>消防費の財源内訳</t>
    <rPh sb="0" eb="2">
      <t>ショウボウ</t>
    </rPh>
    <rPh sb="2" eb="3">
      <t>ヒ</t>
    </rPh>
    <rPh sb="4" eb="6">
      <t>ザイゲン</t>
    </rPh>
    <rPh sb="6" eb="7">
      <t>ナイ</t>
    </rPh>
    <rPh sb="7" eb="8">
      <t>ヤク</t>
    </rPh>
    <phoneticPr fontId="1"/>
  </si>
  <si>
    <t>常備消防費</t>
    <rPh sb="0" eb="2">
      <t>ジョウビ</t>
    </rPh>
    <rPh sb="2" eb="4">
      <t>ショウボウ</t>
    </rPh>
    <rPh sb="4" eb="5">
      <t>ヒ</t>
    </rPh>
    <phoneticPr fontId="1"/>
  </si>
  <si>
    <t>非常備消防費</t>
    <rPh sb="0" eb="1">
      <t>ヒ</t>
    </rPh>
    <rPh sb="1" eb="3">
      <t>ジョウビ</t>
    </rPh>
    <rPh sb="3" eb="5">
      <t>ショウボウ</t>
    </rPh>
    <rPh sb="5" eb="6">
      <t>ヒ</t>
    </rPh>
    <phoneticPr fontId="1"/>
  </si>
  <si>
    <t>消防施設費</t>
    <rPh sb="0" eb="2">
      <t>ショウボウ</t>
    </rPh>
    <rPh sb="2" eb="4">
      <t>シセツ</t>
    </rPh>
    <rPh sb="4" eb="5">
      <t>ヒ</t>
    </rPh>
    <phoneticPr fontId="1"/>
  </si>
  <si>
    <t>水防費</t>
    <rPh sb="0" eb="2">
      <t>スイボウ</t>
    </rPh>
    <rPh sb="2" eb="3">
      <t>ヒ</t>
    </rPh>
    <phoneticPr fontId="1"/>
  </si>
  <si>
    <t>災害対策費</t>
    <rPh sb="0" eb="2">
      <t>サイガイ</t>
    </rPh>
    <rPh sb="2" eb="5">
      <t>タイサクヒ</t>
    </rPh>
    <phoneticPr fontId="1"/>
  </si>
  <si>
    <t>人件費</t>
    <rPh sb="0" eb="3">
      <t>ジンケンヒ</t>
    </rPh>
    <phoneticPr fontId="1"/>
  </si>
  <si>
    <t>物件費</t>
    <rPh sb="0" eb="3">
      <t>ブッケンヒ</t>
    </rPh>
    <phoneticPr fontId="1"/>
  </si>
  <si>
    <t>補助費等</t>
    <rPh sb="0" eb="2">
      <t>ホジョ</t>
    </rPh>
    <rPh sb="2" eb="3">
      <t>ヒ</t>
    </rPh>
    <rPh sb="3" eb="4">
      <t>トウ</t>
    </rPh>
    <phoneticPr fontId="1"/>
  </si>
  <si>
    <t>国庫支出金</t>
    <rPh sb="0" eb="2">
      <t>コッコ</t>
    </rPh>
    <rPh sb="2" eb="5">
      <t>シシュツキン</t>
    </rPh>
    <phoneticPr fontId="1"/>
  </si>
  <si>
    <t>使用料・手数料</t>
    <rPh sb="0" eb="2">
      <t>シヨウ</t>
    </rPh>
    <rPh sb="2" eb="3">
      <t>リョウ</t>
    </rPh>
    <rPh sb="4" eb="7">
      <t>テスウリョウ</t>
    </rPh>
    <phoneticPr fontId="1"/>
  </si>
  <si>
    <t>寄付金</t>
    <rPh sb="0" eb="3">
      <t>キフキン</t>
    </rPh>
    <phoneticPr fontId="1"/>
  </si>
  <si>
    <t>諸収入</t>
    <rPh sb="0" eb="1">
      <t>ショ</t>
    </rPh>
    <rPh sb="1" eb="3">
      <t>シュウニュウ</t>
    </rPh>
    <phoneticPr fontId="1"/>
  </si>
  <si>
    <t>地方債</t>
    <rPh sb="0" eb="3">
      <t>チホウサイ</t>
    </rPh>
    <phoneticPr fontId="1"/>
  </si>
  <si>
    <t>税等</t>
    <rPh sb="0" eb="2">
      <t>ゼイトウ</t>
    </rPh>
    <phoneticPr fontId="1"/>
  </si>
  <si>
    <t>府庫支出金</t>
    <rPh sb="0" eb="1">
      <t>フ</t>
    </rPh>
    <phoneticPr fontId="1"/>
  </si>
  <si>
    <t>構   成   比    （％）</t>
    <rPh sb="0" eb="1">
      <t>カマエ</t>
    </rPh>
    <rPh sb="4" eb="5">
      <t>ナリ</t>
    </rPh>
    <rPh sb="8" eb="9">
      <t>ヒ</t>
    </rPh>
    <phoneticPr fontId="1"/>
  </si>
  <si>
    <t>職員の資格取得状況</t>
    <rPh sb="0" eb="2">
      <t>ショクイン</t>
    </rPh>
    <rPh sb="3" eb="5">
      <t>シカク</t>
    </rPh>
    <rPh sb="5" eb="7">
      <t>シュトク</t>
    </rPh>
    <rPh sb="7" eb="9">
      <t>ジョウキョウ</t>
    </rPh>
    <phoneticPr fontId="1"/>
  </si>
  <si>
    <t>職員の勤続年数</t>
    <rPh sb="0" eb="2">
      <t>ショクイン</t>
    </rPh>
    <rPh sb="3" eb="5">
      <t>キンゾク</t>
    </rPh>
    <rPh sb="5" eb="7">
      <t>ネンスウ</t>
    </rPh>
    <phoneticPr fontId="1"/>
  </si>
  <si>
    <t>年齢別職員数</t>
    <rPh sb="0" eb="2">
      <t>ネンレイ</t>
    </rPh>
    <rPh sb="2" eb="3">
      <t>ベツ</t>
    </rPh>
    <rPh sb="3" eb="6">
      <t>ショクインスウ</t>
    </rPh>
    <phoneticPr fontId="1"/>
  </si>
  <si>
    <t>決算状況</t>
    <rPh sb="0" eb="2">
      <t>ケッサン</t>
    </rPh>
    <rPh sb="2" eb="4">
      <t>ジョウキョウ</t>
    </rPh>
    <phoneticPr fontId="1"/>
  </si>
  <si>
    <t>人口</t>
    <rPh sb="0" eb="2">
      <t>ジンコウ</t>
    </rPh>
    <phoneticPr fontId="1"/>
  </si>
  <si>
    <t>１人当り</t>
    <rPh sb="1" eb="2">
      <t>リ</t>
    </rPh>
    <rPh sb="2" eb="3">
      <t>ア</t>
    </rPh>
    <phoneticPr fontId="1"/>
  </si>
  <si>
    <t>世帯数</t>
    <rPh sb="0" eb="3">
      <t>セタイスウ</t>
    </rPh>
    <phoneticPr fontId="1"/>
  </si>
  <si>
    <t>１世帯当り</t>
    <rPh sb="1" eb="3">
      <t>セタイ</t>
    </rPh>
    <rPh sb="3" eb="4">
      <t>アタ</t>
    </rPh>
    <phoneticPr fontId="1"/>
  </si>
  <si>
    <t>内訳</t>
    <rPh sb="0" eb="1">
      <t>ナイ</t>
    </rPh>
    <rPh sb="1" eb="2">
      <t>ヤク</t>
    </rPh>
    <phoneticPr fontId="1"/>
  </si>
  <si>
    <t>消防費の決算額（普通会計）</t>
    <rPh sb="0" eb="2">
      <t>ショウボウ</t>
    </rPh>
    <rPh sb="2" eb="3">
      <t>ヒ</t>
    </rPh>
    <rPh sb="4" eb="6">
      <t>ケッサン</t>
    </rPh>
    <rPh sb="6" eb="7">
      <t>ガク</t>
    </rPh>
    <rPh sb="8" eb="10">
      <t>フツウ</t>
    </rPh>
    <rPh sb="10" eb="12">
      <t>カイケイ</t>
    </rPh>
    <phoneticPr fontId="1"/>
  </si>
  <si>
    <t>充当率</t>
    <rPh sb="0" eb="2">
      <t>ジュウトウ</t>
    </rPh>
    <rPh sb="2" eb="3">
      <t>リツ</t>
    </rPh>
    <phoneticPr fontId="1"/>
  </si>
  <si>
    <t>（ B ) ／ （ A )</t>
    <phoneticPr fontId="1"/>
  </si>
  <si>
    <t>基準財政需要額
（ A )</t>
    <rPh sb="0" eb="2">
      <t>キジュン</t>
    </rPh>
    <rPh sb="2" eb="4">
      <t>ザイセイ</t>
    </rPh>
    <rPh sb="4" eb="6">
      <t>ジュヨウ</t>
    </rPh>
    <rPh sb="6" eb="7">
      <t>ガク</t>
    </rPh>
    <phoneticPr fontId="1"/>
  </si>
  <si>
    <t>一般財源充当額
（ B ）</t>
    <rPh sb="0" eb="2">
      <t>イッパン</t>
    </rPh>
    <rPh sb="2" eb="4">
      <t>ザイゲン</t>
    </rPh>
    <rPh sb="4" eb="6">
      <t>ジュウトウ</t>
    </rPh>
    <rPh sb="6" eb="7">
      <t>ガク</t>
    </rPh>
    <phoneticPr fontId="1"/>
  </si>
  <si>
    <t>主な事業</t>
    <rPh sb="0" eb="1">
      <t>オモ</t>
    </rPh>
    <rPh sb="2" eb="4">
      <t>ジギョウ</t>
    </rPh>
    <phoneticPr fontId="1"/>
  </si>
  <si>
    <t>区分</t>
    <rPh sb="0" eb="2">
      <t>クブン</t>
    </rPh>
    <phoneticPr fontId="1"/>
  </si>
  <si>
    <t>現有数</t>
    <rPh sb="0" eb="2">
      <t>ゲンユウ</t>
    </rPh>
    <rPh sb="2" eb="3">
      <t>スウ</t>
    </rPh>
    <phoneticPr fontId="1"/>
  </si>
  <si>
    <t>不足数</t>
    <rPh sb="0" eb="2">
      <t>フソク</t>
    </rPh>
    <rPh sb="2" eb="3">
      <t>スウ</t>
    </rPh>
    <phoneticPr fontId="1"/>
  </si>
  <si>
    <t>充足率</t>
    <rPh sb="0" eb="3">
      <t>ジュウソクリツ</t>
    </rPh>
    <phoneticPr fontId="1"/>
  </si>
  <si>
    <t>（％）</t>
    <phoneticPr fontId="1"/>
  </si>
  <si>
    <t>予防要員</t>
    <rPh sb="0" eb="2">
      <t>ヨボウ</t>
    </rPh>
    <rPh sb="2" eb="4">
      <t>ヨウイン</t>
    </rPh>
    <phoneticPr fontId="1"/>
  </si>
  <si>
    <t>署所要員</t>
    <rPh sb="0" eb="1">
      <t>ショ</t>
    </rPh>
    <rPh sb="1" eb="2">
      <t>ショ</t>
    </rPh>
    <rPh sb="2" eb="4">
      <t>ヨウイン</t>
    </rPh>
    <phoneticPr fontId="1"/>
  </si>
  <si>
    <t>主力機械</t>
    <rPh sb="0" eb="2">
      <t>シュリョク</t>
    </rPh>
    <rPh sb="2" eb="4">
      <t>キカイ</t>
    </rPh>
    <phoneticPr fontId="1"/>
  </si>
  <si>
    <t>署所</t>
    <rPh sb="0" eb="1">
      <t>ショ</t>
    </rPh>
    <rPh sb="1" eb="2">
      <t>ショ</t>
    </rPh>
    <phoneticPr fontId="1"/>
  </si>
  <si>
    <t>消防ポンプ自動車</t>
    <rPh sb="0" eb="2">
      <t>ショウボウ</t>
    </rPh>
    <rPh sb="5" eb="8">
      <t>ジドウシャ</t>
    </rPh>
    <phoneticPr fontId="1"/>
  </si>
  <si>
    <t>はしご自動車</t>
    <rPh sb="3" eb="6">
      <t>ジドウシャ</t>
    </rPh>
    <phoneticPr fontId="1"/>
  </si>
  <si>
    <t>化学車</t>
    <rPh sb="0" eb="2">
      <t>カガク</t>
    </rPh>
    <rPh sb="2" eb="3">
      <t>シャ</t>
    </rPh>
    <phoneticPr fontId="1"/>
  </si>
  <si>
    <t>救急自動車</t>
    <rPh sb="0" eb="2">
      <t>キュウキュウ</t>
    </rPh>
    <rPh sb="2" eb="5">
      <t>ジドウシャ</t>
    </rPh>
    <phoneticPr fontId="1"/>
  </si>
  <si>
    <t>救助工作車</t>
    <rPh sb="0" eb="2">
      <t>キュウジョ</t>
    </rPh>
    <rPh sb="2" eb="5">
      <t>コウサクシャ</t>
    </rPh>
    <phoneticPr fontId="1"/>
  </si>
  <si>
    <t>消防艇</t>
    <rPh sb="0" eb="2">
      <t>ショウボウ</t>
    </rPh>
    <rPh sb="2" eb="3">
      <t>テイ</t>
    </rPh>
    <phoneticPr fontId="1"/>
  </si>
  <si>
    <t>特殊車両</t>
    <rPh sb="0" eb="2">
      <t>トクシュ</t>
    </rPh>
    <rPh sb="2" eb="4">
      <t>シャリョウ</t>
    </rPh>
    <phoneticPr fontId="1"/>
  </si>
  <si>
    <t>合計</t>
    <rPh sb="0" eb="2">
      <t>ゴウケイ</t>
    </rPh>
    <phoneticPr fontId="1"/>
  </si>
  <si>
    <t>小計</t>
    <rPh sb="0" eb="2">
      <t>ショウケイ</t>
    </rPh>
    <phoneticPr fontId="1"/>
  </si>
  <si>
    <t>指揮車</t>
    <rPh sb="0" eb="2">
      <t>シキ</t>
    </rPh>
    <rPh sb="2" eb="3">
      <t>シャ</t>
    </rPh>
    <phoneticPr fontId="1"/>
  </si>
  <si>
    <t>通信要員</t>
    <rPh sb="0" eb="2">
      <t>ツウシン</t>
    </rPh>
    <rPh sb="2" eb="4">
      <t>ヨウイン</t>
    </rPh>
    <phoneticPr fontId="1"/>
  </si>
  <si>
    <t>予防事務要員</t>
    <rPh sb="0" eb="2">
      <t>ヨボウ</t>
    </rPh>
    <rPh sb="2" eb="4">
      <t>ジム</t>
    </rPh>
    <rPh sb="4" eb="6">
      <t>ヨウイン</t>
    </rPh>
    <phoneticPr fontId="1"/>
  </si>
  <si>
    <t>保安事務要員</t>
    <rPh sb="0" eb="2">
      <t>ホアン</t>
    </rPh>
    <rPh sb="2" eb="4">
      <t>ジム</t>
    </rPh>
    <rPh sb="4" eb="6">
      <t>ヨウイン</t>
    </rPh>
    <phoneticPr fontId="1"/>
  </si>
  <si>
    <t>庶務要員</t>
    <rPh sb="0" eb="2">
      <t>ショム</t>
    </rPh>
    <rPh sb="2" eb="4">
      <t>ヨウイン</t>
    </rPh>
    <phoneticPr fontId="1"/>
  </si>
  <si>
    <t>小計</t>
    <rPh sb="0" eb="2">
      <t>ショウケイ</t>
    </rPh>
    <phoneticPr fontId="1"/>
  </si>
  <si>
    <t>合計</t>
    <rPh sb="0" eb="2">
      <t>ゴウケイ</t>
    </rPh>
    <phoneticPr fontId="1"/>
  </si>
  <si>
    <t>東葛城</t>
    <rPh sb="0" eb="1">
      <t>ヒガシ</t>
    </rPh>
    <rPh sb="1" eb="3">
      <t>カツラギ</t>
    </rPh>
    <phoneticPr fontId="1"/>
  </si>
  <si>
    <t>計</t>
    <rPh sb="0" eb="1">
      <t>ケイ</t>
    </rPh>
    <phoneticPr fontId="1"/>
  </si>
  <si>
    <t>岸　城</t>
    <rPh sb="0" eb="1">
      <t>キシ</t>
    </rPh>
    <rPh sb="2" eb="3">
      <t>シロ</t>
    </rPh>
    <phoneticPr fontId="1"/>
  </si>
  <si>
    <t>春　木</t>
    <rPh sb="0" eb="1">
      <t>ハル</t>
    </rPh>
    <rPh sb="2" eb="3">
      <t>モク</t>
    </rPh>
    <phoneticPr fontId="1"/>
  </si>
  <si>
    <t>山　直</t>
    <rPh sb="0" eb="1">
      <t>ヤマ</t>
    </rPh>
    <rPh sb="2" eb="3">
      <t>チョク</t>
    </rPh>
    <phoneticPr fontId="1"/>
  </si>
  <si>
    <t>八　木</t>
    <rPh sb="0" eb="1">
      <t>ハッ</t>
    </rPh>
    <rPh sb="2" eb="3">
      <t>モク</t>
    </rPh>
    <phoneticPr fontId="1"/>
  </si>
  <si>
    <t>本　署</t>
    <rPh sb="0" eb="1">
      <t>モト</t>
    </rPh>
    <rPh sb="2" eb="3">
      <t>ショ</t>
    </rPh>
    <phoneticPr fontId="1"/>
  </si>
  <si>
    <t>本　部</t>
    <rPh sb="0" eb="1">
      <t>モト</t>
    </rPh>
    <rPh sb="2" eb="3">
      <t>ブ</t>
    </rPh>
    <phoneticPr fontId="1"/>
  </si>
  <si>
    <t>分　　　　　　署</t>
    <rPh sb="0" eb="1">
      <t>ブン</t>
    </rPh>
    <rPh sb="7" eb="8">
      <t>ショ</t>
    </rPh>
    <phoneticPr fontId="1"/>
  </si>
  <si>
    <t>出 張 所</t>
    <rPh sb="0" eb="1">
      <t>デ</t>
    </rPh>
    <rPh sb="2" eb="3">
      <t>バリ</t>
    </rPh>
    <rPh sb="4" eb="5">
      <t>ショ</t>
    </rPh>
    <phoneticPr fontId="1"/>
  </si>
  <si>
    <t>消防車両の配置</t>
    <rPh sb="0" eb="2">
      <t>ショウボウ</t>
    </rPh>
    <rPh sb="2" eb="4">
      <t>シャリョウ</t>
    </rPh>
    <rPh sb="5" eb="7">
      <t>ハイチ</t>
    </rPh>
    <phoneticPr fontId="1"/>
  </si>
  <si>
    <t>台　　　数　　　等</t>
    <rPh sb="0" eb="1">
      <t>ダイ</t>
    </rPh>
    <rPh sb="4" eb="5">
      <t>スウ</t>
    </rPh>
    <rPh sb="8" eb="9">
      <t>トウ</t>
    </rPh>
    <phoneticPr fontId="1"/>
  </si>
  <si>
    <t>概　　　　　　　　　　　　　　要</t>
    <rPh sb="0" eb="1">
      <t>オオムネ</t>
    </rPh>
    <rPh sb="15" eb="16">
      <t>ヨウ</t>
    </rPh>
    <phoneticPr fontId="1"/>
  </si>
  <si>
    <t>区　　　　　　　　分</t>
    <rPh sb="0" eb="1">
      <t>ク</t>
    </rPh>
    <rPh sb="9" eb="10">
      <t>ブン</t>
    </rPh>
    <phoneticPr fontId="1"/>
  </si>
  <si>
    <t>車検</t>
    <rPh sb="0" eb="2">
      <t>シャケン</t>
    </rPh>
    <phoneticPr fontId="1"/>
  </si>
  <si>
    <t>車両の修繕</t>
    <phoneticPr fontId="1"/>
  </si>
  <si>
    <t>消防車両</t>
    <rPh sb="0" eb="2">
      <t>ショウボウ</t>
    </rPh>
    <rPh sb="2" eb="4">
      <t>シャリョウ</t>
    </rPh>
    <phoneticPr fontId="1"/>
  </si>
  <si>
    <t>その他の車両</t>
    <rPh sb="2" eb="3">
      <t>タ</t>
    </rPh>
    <rPh sb="4" eb="6">
      <t>シャリョウ</t>
    </rPh>
    <phoneticPr fontId="1"/>
  </si>
  <si>
    <t>はしご車（40ｍ級）</t>
    <rPh sb="3" eb="4">
      <t>シャ</t>
    </rPh>
    <rPh sb="8" eb="9">
      <t>キュウ</t>
    </rPh>
    <phoneticPr fontId="1"/>
  </si>
  <si>
    <t>はしご車（15ｍ級）</t>
    <rPh sb="3" eb="4">
      <t>シャ</t>
    </rPh>
    <rPh sb="8" eb="9">
      <t>キュウ</t>
    </rPh>
    <phoneticPr fontId="1"/>
  </si>
  <si>
    <t>ポンプ車</t>
    <rPh sb="3" eb="4">
      <t>シャ</t>
    </rPh>
    <phoneticPr fontId="1"/>
  </si>
  <si>
    <t>化学車</t>
    <rPh sb="0" eb="2">
      <t>カガク</t>
    </rPh>
    <rPh sb="2" eb="3">
      <t>シャ</t>
    </rPh>
    <phoneticPr fontId="1"/>
  </si>
  <si>
    <t>救助工作車</t>
    <rPh sb="0" eb="2">
      <t>キュウジョ</t>
    </rPh>
    <rPh sb="2" eb="5">
      <t>コウサクシャ</t>
    </rPh>
    <phoneticPr fontId="1"/>
  </si>
  <si>
    <t>非常用ポンプ車</t>
    <rPh sb="0" eb="2">
      <t>ヒジョウ</t>
    </rPh>
    <rPh sb="2" eb="3">
      <t>ヨウ</t>
    </rPh>
    <rPh sb="6" eb="7">
      <t>シャ</t>
    </rPh>
    <phoneticPr fontId="1"/>
  </si>
  <si>
    <t>高規格救急車</t>
    <rPh sb="0" eb="3">
      <t>コウキカク</t>
    </rPh>
    <rPh sb="3" eb="6">
      <t>キュウキュウシャ</t>
    </rPh>
    <phoneticPr fontId="1"/>
  </si>
  <si>
    <t>非常用高規格救急車</t>
    <rPh sb="0" eb="2">
      <t>ヒジョウ</t>
    </rPh>
    <rPh sb="2" eb="3">
      <t>ヨウ</t>
    </rPh>
    <rPh sb="3" eb="6">
      <t>コウキカク</t>
    </rPh>
    <rPh sb="6" eb="9">
      <t>キュウキュウシャ</t>
    </rPh>
    <phoneticPr fontId="1"/>
  </si>
  <si>
    <t>指揮車</t>
    <rPh sb="0" eb="2">
      <t>シキ</t>
    </rPh>
    <rPh sb="2" eb="3">
      <t>シャ</t>
    </rPh>
    <phoneticPr fontId="1"/>
  </si>
  <si>
    <t>パトロール車</t>
    <rPh sb="5" eb="6">
      <t>シャ</t>
    </rPh>
    <phoneticPr fontId="1"/>
  </si>
  <si>
    <t>資機材搬送車</t>
    <rPh sb="0" eb="3">
      <t>シキザイ</t>
    </rPh>
    <rPh sb="3" eb="5">
      <t>ハンソウ</t>
    </rPh>
    <rPh sb="5" eb="6">
      <t>シャ</t>
    </rPh>
    <phoneticPr fontId="1"/>
  </si>
  <si>
    <t>事務連絡車</t>
    <rPh sb="0" eb="2">
      <t>ジム</t>
    </rPh>
    <rPh sb="2" eb="4">
      <t>レンラク</t>
    </rPh>
    <rPh sb="4" eb="5">
      <t>シャ</t>
    </rPh>
    <phoneticPr fontId="1"/>
  </si>
  <si>
    <t>乗用車</t>
    <rPh sb="0" eb="3">
      <t>ジョウヨウシャ</t>
    </rPh>
    <phoneticPr fontId="1"/>
  </si>
  <si>
    <t>広報車</t>
    <rPh sb="0" eb="3">
      <t>コウホウシャ</t>
    </rPh>
    <phoneticPr fontId="1"/>
  </si>
  <si>
    <t>小型動力ポンプ</t>
    <rPh sb="0" eb="2">
      <t>コガタ</t>
    </rPh>
    <rPh sb="2" eb="4">
      <t>ドウリョク</t>
    </rPh>
    <phoneticPr fontId="1"/>
  </si>
  <si>
    <t>合　　　　　　　計</t>
    <rPh sb="0" eb="1">
      <t>ゴウ</t>
    </rPh>
    <rPh sb="8" eb="9">
      <t>ケイ</t>
    </rPh>
    <phoneticPr fontId="1"/>
  </si>
  <si>
    <t>和泉</t>
    <rPh sb="0" eb="2">
      <t>イズミ</t>
    </rPh>
    <phoneticPr fontId="1"/>
  </si>
  <si>
    <t>車名</t>
    <rPh sb="0" eb="2">
      <t>シャメイ</t>
    </rPh>
    <phoneticPr fontId="1"/>
  </si>
  <si>
    <t>購入年月</t>
    <rPh sb="0" eb="2">
      <t>コウニュウ</t>
    </rPh>
    <rPh sb="2" eb="4">
      <t>ネンゲツ</t>
    </rPh>
    <phoneticPr fontId="1"/>
  </si>
  <si>
    <t>消防署</t>
    <rPh sb="0" eb="3">
      <t>ショウボウショ</t>
    </rPh>
    <phoneticPr fontId="1"/>
  </si>
  <si>
    <t>消防本部</t>
    <rPh sb="0" eb="2">
      <t>ショウボウ</t>
    </rPh>
    <rPh sb="2" eb="4">
      <t>ホンブ</t>
    </rPh>
    <phoneticPr fontId="1"/>
  </si>
  <si>
    <t>本署</t>
    <rPh sb="0" eb="1">
      <t>モト</t>
    </rPh>
    <rPh sb="1" eb="2">
      <t>ショ</t>
    </rPh>
    <phoneticPr fontId="1"/>
  </si>
  <si>
    <t>ポンプ車（水槽付CD-Ⅰ）</t>
    <phoneticPr fontId="1"/>
  </si>
  <si>
    <t>あ</t>
    <phoneticPr fontId="1"/>
  </si>
  <si>
    <t>す</t>
    <phoneticPr fontId="1"/>
  </si>
  <si>
    <t>ひ</t>
    <phoneticPr fontId="1"/>
  </si>
  <si>
    <t>は</t>
    <phoneticPr fontId="1"/>
  </si>
  <si>
    <t>も</t>
    <phoneticPr fontId="1"/>
  </si>
  <si>
    <t>そ</t>
    <phoneticPr fontId="1"/>
  </si>
  <si>
    <t>部内教養</t>
    <rPh sb="0" eb="2">
      <t>ブナイ</t>
    </rPh>
    <rPh sb="2" eb="4">
      <t>キョウヨウ</t>
    </rPh>
    <phoneticPr fontId="1"/>
  </si>
  <si>
    <t>初任教育</t>
    <rPh sb="0" eb="2">
      <t>ショニン</t>
    </rPh>
    <rPh sb="2" eb="4">
      <t>キョウイク</t>
    </rPh>
    <phoneticPr fontId="1"/>
  </si>
  <si>
    <t>初級幹部科</t>
    <rPh sb="0" eb="2">
      <t>ショキュウ</t>
    </rPh>
    <rPh sb="2" eb="4">
      <t>カンブ</t>
    </rPh>
    <rPh sb="4" eb="5">
      <t>カ</t>
    </rPh>
    <phoneticPr fontId="1"/>
  </si>
  <si>
    <t>中級幹部科</t>
    <rPh sb="0" eb="2">
      <t>チュウキュウ</t>
    </rPh>
    <rPh sb="2" eb="4">
      <t>カンブ</t>
    </rPh>
    <rPh sb="4" eb="5">
      <t>カ</t>
    </rPh>
    <phoneticPr fontId="1"/>
  </si>
  <si>
    <t>救助科</t>
    <rPh sb="0" eb="2">
      <t>キュウジョ</t>
    </rPh>
    <rPh sb="2" eb="3">
      <t>カ</t>
    </rPh>
    <phoneticPr fontId="1"/>
  </si>
  <si>
    <t>はしご車技術講習</t>
    <rPh sb="3" eb="4">
      <t>シャ</t>
    </rPh>
    <rPh sb="4" eb="6">
      <t>ギジュツ</t>
    </rPh>
    <rPh sb="6" eb="8">
      <t>コウシュウ</t>
    </rPh>
    <phoneticPr fontId="1"/>
  </si>
  <si>
    <t>火災調査科</t>
    <rPh sb="0" eb="2">
      <t>カサイ</t>
    </rPh>
    <rPh sb="2" eb="4">
      <t>チョウサ</t>
    </rPh>
    <rPh sb="4" eb="5">
      <t>カ</t>
    </rPh>
    <phoneticPr fontId="1"/>
  </si>
  <si>
    <t>警防科</t>
    <rPh sb="0" eb="2">
      <t>ケイボウ</t>
    </rPh>
    <rPh sb="2" eb="3">
      <t>カ</t>
    </rPh>
    <phoneticPr fontId="1"/>
  </si>
  <si>
    <t>消防士長</t>
    <rPh sb="0" eb="4">
      <t>ショウボウシチョウ</t>
    </rPh>
    <phoneticPr fontId="1"/>
  </si>
  <si>
    <t>救急救命士養成課程</t>
    <rPh sb="0" eb="2">
      <t>キュウキュウ</t>
    </rPh>
    <rPh sb="2" eb="5">
      <t>キュウメイシ</t>
    </rPh>
    <rPh sb="5" eb="7">
      <t>ヨウセイ</t>
    </rPh>
    <rPh sb="7" eb="9">
      <t>カテイ</t>
    </rPh>
    <phoneticPr fontId="1"/>
  </si>
  <si>
    <t>救急救命士管内病院研修</t>
    <rPh sb="0" eb="5">
      <t>キュウキュウキュウメイシ</t>
    </rPh>
    <rPh sb="5" eb="7">
      <t>カンナイ</t>
    </rPh>
    <rPh sb="7" eb="9">
      <t>ビョウイン</t>
    </rPh>
    <rPh sb="9" eb="11">
      <t>ケンシュウ</t>
    </rPh>
    <phoneticPr fontId="1"/>
  </si>
  <si>
    <t>人権問題研修</t>
    <rPh sb="0" eb="2">
      <t>ジンケン</t>
    </rPh>
    <rPh sb="2" eb="4">
      <t>モンダイ</t>
    </rPh>
    <rPh sb="4" eb="6">
      <t>ケンシュウ</t>
    </rPh>
    <phoneticPr fontId="1"/>
  </si>
  <si>
    <t>管理職員</t>
    <rPh sb="0" eb="2">
      <t>カンリ</t>
    </rPh>
    <rPh sb="2" eb="4">
      <t>ショクイン</t>
    </rPh>
    <phoneticPr fontId="1"/>
  </si>
  <si>
    <t>の</t>
    <phoneticPr fontId="1"/>
  </si>
  <si>
    <t>め</t>
    <phoneticPr fontId="1"/>
  </si>
  <si>
    <t>さ</t>
    <phoneticPr fontId="1"/>
  </si>
  <si>
    <t>た</t>
    <phoneticPr fontId="1"/>
  </si>
  <si>
    <t>LDG-PR1APBF</t>
    <phoneticPr fontId="1"/>
  </si>
  <si>
    <t>CBF-TRH226S</t>
    <phoneticPr fontId="1"/>
  </si>
  <si>
    <t>CBF-TRH226K</t>
    <phoneticPr fontId="1"/>
  </si>
  <si>
    <t>BDG-XZU304E</t>
    <phoneticPr fontId="1"/>
  </si>
  <si>
    <t>SKG-XZU640M</t>
    <phoneticPr fontId="1"/>
  </si>
  <si>
    <t>PD-XZU378M</t>
    <phoneticPr fontId="1"/>
  </si>
  <si>
    <t>山直分署</t>
  </si>
  <si>
    <t>春木分署</t>
  </si>
  <si>
    <t>八木出張所</t>
  </si>
  <si>
    <t>人口、世帯数に対する消防費</t>
    <rPh sb="0" eb="2">
      <t>ジンコウ</t>
    </rPh>
    <rPh sb="3" eb="6">
      <t>セタイスウ</t>
    </rPh>
    <rPh sb="7" eb="8">
      <t>タイ</t>
    </rPh>
    <rPh sb="10" eb="12">
      <t>ショウボウ</t>
    </rPh>
    <rPh sb="12" eb="13">
      <t>ヒ</t>
    </rPh>
    <phoneticPr fontId="1"/>
  </si>
  <si>
    <t>消費的経費</t>
    <rPh sb="0" eb="3">
      <t>ショウヒテキ</t>
    </rPh>
    <rPh sb="3" eb="5">
      <t>ケイヒ</t>
    </rPh>
    <phoneticPr fontId="1"/>
  </si>
  <si>
    <t>投資的経費</t>
    <rPh sb="0" eb="2">
      <t>トウシ</t>
    </rPh>
    <rPh sb="2" eb="3">
      <t>テキ</t>
    </rPh>
    <rPh sb="3" eb="5">
      <t>ケイヒ</t>
    </rPh>
    <phoneticPr fontId="1"/>
  </si>
  <si>
    <t>維持補修費</t>
    <rPh sb="0" eb="2">
      <t>イジ</t>
    </rPh>
    <rPh sb="2" eb="4">
      <t>ホシュウ</t>
    </rPh>
    <rPh sb="4" eb="5">
      <t>ヒ</t>
    </rPh>
    <phoneticPr fontId="1"/>
  </si>
  <si>
    <t>扶助費</t>
    <rPh sb="0" eb="3">
      <t>フジョヒ</t>
    </rPh>
    <phoneticPr fontId="1"/>
  </si>
  <si>
    <t>小計</t>
    <rPh sb="0" eb="2">
      <t>ショウケイ</t>
    </rPh>
    <phoneticPr fontId="1"/>
  </si>
  <si>
    <t>市 役 所</t>
    <rPh sb="0" eb="1">
      <t>シ</t>
    </rPh>
    <rPh sb="2" eb="3">
      <t>ヤク</t>
    </rPh>
    <rPh sb="4" eb="5">
      <t>ショ</t>
    </rPh>
    <phoneticPr fontId="1"/>
  </si>
  <si>
    <t>消防大学校</t>
    <rPh sb="0" eb="2">
      <t>ショウボウ</t>
    </rPh>
    <rPh sb="2" eb="5">
      <t>ダイガッコウ</t>
    </rPh>
    <phoneticPr fontId="1"/>
  </si>
  <si>
    <t>上級幹部科</t>
    <rPh sb="0" eb="2">
      <t>ジョウキュウ</t>
    </rPh>
    <rPh sb="2" eb="4">
      <t>カンブ</t>
    </rPh>
    <rPh sb="4" eb="5">
      <t>カ</t>
    </rPh>
    <phoneticPr fontId="1"/>
  </si>
  <si>
    <t>消防司令</t>
    <rPh sb="0" eb="2">
      <t>ショウボウ</t>
    </rPh>
    <rPh sb="2" eb="4">
      <t>シレイ</t>
    </rPh>
    <phoneticPr fontId="1"/>
  </si>
  <si>
    <t>防火査察課程</t>
    <rPh sb="0" eb="2">
      <t>ボウカ</t>
    </rPh>
    <rPh sb="2" eb="4">
      <t>ササツ</t>
    </rPh>
    <rPh sb="4" eb="6">
      <t>カテイ</t>
    </rPh>
    <phoneticPr fontId="1"/>
  </si>
  <si>
    <t>危険物課程</t>
    <rPh sb="0" eb="3">
      <t>キケンブツ</t>
    </rPh>
    <rPh sb="3" eb="5">
      <t>カテイ</t>
    </rPh>
    <phoneticPr fontId="1"/>
  </si>
  <si>
    <t>消防用設備課程</t>
    <rPh sb="0" eb="3">
      <t>ショウボウヨウ</t>
    </rPh>
    <rPh sb="3" eb="5">
      <t>セツビ</t>
    </rPh>
    <rPh sb="5" eb="7">
      <t>カテイ</t>
    </rPh>
    <phoneticPr fontId="1"/>
  </si>
  <si>
    <t>救急関係</t>
    <rPh sb="0" eb="2">
      <t>キュウキュウ</t>
    </rPh>
    <rPh sb="2" eb="4">
      <t>カンケイ</t>
    </rPh>
    <phoneticPr fontId="1"/>
  </si>
  <si>
    <t>泉救会症例検討会</t>
    <rPh sb="0" eb="1">
      <t>セン</t>
    </rPh>
    <rPh sb="1" eb="2">
      <t>スク</t>
    </rPh>
    <rPh sb="2" eb="3">
      <t>カイ</t>
    </rPh>
    <rPh sb="3" eb="5">
      <t>ショウレイ</t>
    </rPh>
    <rPh sb="5" eb="8">
      <t>ケントウカイ</t>
    </rPh>
    <phoneticPr fontId="1"/>
  </si>
  <si>
    <t>近畿救急医学研究会救急救命士集中講義教育</t>
    <phoneticPr fontId="1"/>
  </si>
  <si>
    <t>その他救急研修・講習会</t>
    <rPh sb="2" eb="3">
      <t>タ</t>
    </rPh>
    <rPh sb="3" eb="5">
      <t>キュウキュウ</t>
    </rPh>
    <rPh sb="5" eb="7">
      <t>ケンシュウ</t>
    </rPh>
    <rPh sb="8" eb="11">
      <t>コウシュウカイ</t>
    </rPh>
    <phoneticPr fontId="1"/>
  </si>
  <si>
    <t>本部及び署所の事務分掌</t>
    <rPh sb="0" eb="2">
      <t>ホンブ</t>
    </rPh>
    <rPh sb="2" eb="3">
      <t>オヨ</t>
    </rPh>
    <rPh sb="4" eb="5">
      <t>ショ</t>
    </rPh>
    <rPh sb="5" eb="6">
      <t>ショ</t>
    </rPh>
    <rPh sb="7" eb="9">
      <t>ジム</t>
    </rPh>
    <rPh sb="9" eb="11">
      <t>ブンショウ</t>
    </rPh>
    <phoneticPr fontId="1"/>
  </si>
  <si>
    <t>岸和田市消防本部及び署所の分布図</t>
    <rPh sb="0" eb="8">
      <t>ｋｆｄ</t>
    </rPh>
    <rPh sb="8" eb="9">
      <t>オヨ</t>
    </rPh>
    <rPh sb="10" eb="11">
      <t>ショ</t>
    </rPh>
    <rPh sb="11" eb="12">
      <t>ショ</t>
    </rPh>
    <rPh sb="13" eb="15">
      <t>ブンプ</t>
    </rPh>
    <rPh sb="15" eb="16">
      <t>ズ</t>
    </rPh>
    <phoneticPr fontId="1"/>
  </si>
  <si>
    <t>消防庁舎の現況</t>
  </si>
  <si>
    <t>東城出張所</t>
  </si>
  <si>
    <t>所在地</t>
  </si>
  <si>
    <t xml:space="preserve"> 神於町232-8</t>
    <phoneticPr fontId="1"/>
  </si>
  <si>
    <t xml:space="preserve"> 中井町1-17-23</t>
    <phoneticPr fontId="1"/>
  </si>
  <si>
    <t>敷地面積</t>
  </si>
  <si>
    <t>建面積</t>
  </si>
  <si>
    <t>延面積</t>
  </si>
  <si>
    <t>構造</t>
  </si>
  <si>
    <t>ＲＣ造４Ｆ</t>
    <rPh sb="2" eb="3">
      <t>ゾウ</t>
    </rPh>
    <phoneticPr fontId="1"/>
  </si>
  <si>
    <t>ＲＣ造２Ｆ</t>
    <rPh sb="2" eb="3">
      <t>ゾウ</t>
    </rPh>
    <phoneticPr fontId="1"/>
  </si>
  <si>
    <t>竣工</t>
  </si>
  <si>
    <t>平成21年11月</t>
    <phoneticPr fontId="1"/>
  </si>
  <si>
    <t>平成3年5月</t>
    <phoneticPr fontId="1"/>
  </si>
  <si>
    <t>昭和47年6月</t>
    <phoneticPr fontId="1"/>
  </si>
  <si>
    <t>業 務 開 始</t>
    <rPh sb="0" eb="1">
      <t>ギョウ</t>
    </rPh>
    <rPh sb="2" eb="3">
      <t>ム</t>
    </rPh>
    <rPh sb="4" eb="5">
      <t>ヒラ</t>
    </rPh>
    <rPh sb="6" eb="7">
      <t>ハジメ</t>
    </rPh>
    <phoneticPr fontId="1"/>
  </si>
  <si>
    <t>昭和23年3月</t>
    <phoneticPr fontId="1"/>
  </si>
  <si>
    <t>昭和28年4月</t>
    <phoneticPr fontId="1"/>
  </si>
  <si>
    <t>昭和31年4月</t>
    <phoneticPr fontId="1"/>
  </si>
  <si>
    <t>(旧庁舎を含む)</t>
    <phoneticPr fontId="1"/>
  </si>
  <si>
    <t>組　織　機　構</t>
    <rPh sb="0" eb="1">
      <t>クミ</t>
    </rPh>
    <rPh sb="2" eb="3">
      <t>オリ</t>
    </rPh>
    <rPh sb="4" eb="5">
      <t>キ</t>
    </rPh>
    <rPh sb="6" eb="7">
      <t>カマ</t>
    </rPh>
    <phoneticPr fontId="1"/>
  </si>
  <si>
    <t>庶務係</t>
    <rPh sb="0" eb="2">
      <t>ショム</t>
    </rPh>
    <rPh sb="2" eb="3">
      <t>カカリ</t>
    </rPh>
    <phoneticPr fontId="1"/>
  </si>
  <si>
    <t>人事教養係</t>
    <rPh sb="0" eb="2">
      <t>ジンジ</t>
    </rPh>
    <rPh sb="2" eb="4">
      <t>キョウヨウ</t>
    </rPh>
    <rPh sb="4" eb="5">
      <t>カカリ</t>
    </rPh>
    <phoneticPr fontId="1"/>
  </si>
  <si>
    <t>総務課</t>
    <rPh sb="0" eb="3">
      <t>ソウムカ</t>
    </rPh>
    <phoneticPr fontId="1"/>
  </si>
  <si>
    <t>経理厚生係</t>
    <rPh sb="0" eb="2">
      <t>ケイリ</t>
    </rPh>
    <rPh sb="2" eb="4">
      <t>コウセイ</t>
    </rPh>
    <rPh sb="4" eb="5">
      <t>カカリ</t>
    </rPh>
    <phoneticPr fontId="1"/>
  </si>
  <si>
    <t>施設管理係</t>
    <rPh sb="0" eb="2">
      <t>シセツ</t>
    </rPh>
    <rPh sb="2" eb="4">
      <t>カンリ</t>
    </rPh>
    <rPh sb="4" eb="5">
      <t>カカリ</t>
    </rPh>
    <phoneticPr fontId="1"/>
  </si>
  <si>
    <t>消防本部</t>
    <rPh sb="0" eb="4">
      <t>ｓｂｈ</t>
    </rPh>
    <phoneticPr fontId="1"/>
  </si>
  <si>
    <t>設備係</t>
    <rPh sb="0" eb="2">
      <t>セツビ</t>
    </rPh>
    <rPh sb="2" eb="3">
      <t>カカリ</t>
    </rPh>
    <phoneticPr fontId="1"/>
  </si>
  <si>
    <t>予防課</t>
    <rPh sb="0" eb="3">
      <t>ヨボウカ</t>
    </rPh>
    <phoneticPr fontId="1"/>
  </si>
  <si>
    <t>保安係</t>
    <rPh sb="0" eb="2">
      <t>ホアン</t>
    </rPh>
    <rPh sb="2" eb="3">
      <t>カカリ</t>
    </rPh>
    <phoneticPr fontId="1"/>
  </si>
  <si>
    <t>予防査察係</t>
    <rPh sb="0" eb="2">
      <t>ヨボウ</t>
    </rPh>
    <rPh sb="2" eb="4">
      <t>ササツ</t>
    </rPh>
    <rPh sb="4" eb="5">
      <t>カカリ</t>
    </rPh>
    <phoneticPr fontId="1"/>
  </si>
  <si>
    <t>警備計画係</t>
    <rPh sb="0" eb="2">
      <t>ケイビ</t>
    </rPh>
    <rPh sb="2" eb="4">
      <t>ケイカク</t>
    </rPh>
    <rPh sb="4" eb="5">
      <t>カカリ</t>
    </rPh>
    <phoneticPr fontId="1"/>
  </si>
  <si>
    <t>警備課</t>
    <rPh sb="0" eb="2">
      <t>ケイビ</t>
    </rPh>
    <rPh sb="2" eb="3">
      <t>カ</t>
    </rPh>
    <phoneticPr fontId="1"/>
  </si>
  <si>
    <t>警備係</t>
    <rPh sb="0" eb="2">
      <t>ケイビ</t>
    </rPh>
    <rPh sb="2" eb="3">
      <t>カカリ</t>
    </rPh>
    <phoneticPr fontId="1"/>
  </si>
  <si>
    <t>調査係</t>
    <rPh sb="0" eb="2">
      <t>チョウサ</t>
    </rPh>
    <rPh sb="2" eb="3">
      <t>カカリ</t>
    </rPh>
    <phoneticPr fontId="1"/>
  </si>
  <si>
    <t>消防署</t>
    <rPh sb="0" eb="3">
      <t>ショウボウショ</t>
    </rPh>
    <phoneticPr fontId="1"/>
  </si>
  <si>
    <t>救助係</t>
    <rPh sb="0" eb="2">
      <t>キュウジョ</t>
    </rPh>
    <rPh sb="2" eb="3">
      <t>カカリ</t>
    </rPh>
    <phoneticPr fontId="1"/>
  </si>
  <si>
    <t>救急係</t>
    <rPh sb="0" eb="2">
      <t>キュウキュウ</t>
    </rPh>
    <rPh sb="2" eb="3">
      <t>カカリ</t>
    </rPh>
    <phoneticPr fontId="1"/>
  </si>
  <si>
    <t>山直分署</t>
    <rPh sb="0" eb="4">
      <t>ヤマダイ</t>
    </rPh>
    <phoneticPr fontId="1"/>
  </si>
  <si>
    <t>八木出張所</t>
    <rPh sb="0" eb="5">
      <t>ヤギ</t>
    </rPh>
    <phoneticPr fontId="1"/>
  </si>
  <si>
    <t>東葛城出張所</t>
    <rPh sb="0" eb="6">
      <t>トウカツ</t>
    </rPh>
    <phoneticPr fontId="1"/>
  </si>
  <si>
    <t>総務</t>
    <rPh sb="0" eb="2">
      <t>ソウム</t>
    </rPh>
    <phoneticPr fontId="2"/>
  </si>
  <si>
    <t>岸城分署</t>
    <phoneticPr fontId="1"/>
  </si>
  <si>
    <t>岸城町7-1</t>
    <rPh sb="0" eb="1">
      <t>キシ</t>
    </rPh>
    <rPh sb="1" eb="2">
      <t>シロ</t>
    </rPh>
    <rPh sb="2" eb="3">
      <t>マチ</t>
    </rPh>
    <phoneticPr fontId="1"/>
  </si>
  <si>
    <t>平成</t>
    <phoneticPr fontId="1"/>
  </si>
  <si>
    <t>LDB-FE7JGAA</t>
    <phoneticPr fontId="1"/>
  </si>
  <si>
    <t>対象</t>
    <rPh sb="0" eb="2">
      <t>タイショウ</t>
    </rPh>
    <phoneticPr fontId="1"/>
  </si>
  <si>
    <t>　　　　　　　　　　　　階級別
 勤続年数</t>
    <rPh sb="12" eb="14">
      <t>カイキュウ</t>
    </rPh>
    <rPh sb="14" eb="15">
      <t>ベツ</t>
    </rPh>
    <rPh sb="18" eb="20">
      <t>キンゾク</t>
    </rPh>
    <rPh sb="20" eb="22">
      <t>ネンスウ</t>
    </rPh>
    <phoneticPr fontId="1"/>
  </si>
  <si>
    <t>　　　　　　　　　　　　階級別
 年　 齢</t>
    <rPh sb="12" eb="14">
      <t>カイキュウ</t>
    </rPh>
    <rPh sb="14" eb="15">
      <t>ベツ</t>
    </rPh>
    <rPh sb="18" eb="19">
      <t>ネン</t>
    </rPh>
    <rPh sb="21" eb="22">
      <t>レイ</t>
    </rPh>
    <phoneticPr fontId="1"/>
  </si>
  <si>
    <t>　　　　　　　　　　　　階級別
 種　 別</t>
    <rPh sb="12" eb="14">
      <t>カイキュウ</t>
    </rPh>
    <rPh sb="14" eb="15">
      <t>ベツ</t>
    </rPh>
    <rPh sb="17" eb="18">
      <t>タネ</t>
    </rPh>
    <rPh sb="20" eb="21">
      <t>ベツ</t>
    </rPh>
    <phoneticPr fontId="1"/>
  </si>
  <si>
    <t>Ｓ造２Ｆ</t>
    <rPh sb="1" eb="2">
      <t>ゾウ</t>
    </rPh>
    <phoneticPr fontId="1"/>
  </si>
  <si>
    <t>消防士</t>
    <rPh sb="0" eb="3">
      <t>ｓｂｓ</t>
    </rPh>
    <phoneticPr fontId="1"/>
  </si>
  <si>
    <t xml:space="preserve">              ―</t>
    <phoneticPr fontId="1"/>
  </si>
  <si>
    <t>（消防隊･救助隊乗換運用）</t>
    <phoneticPr fontId="1"/>
  </si>
  <si>
    <t xml:space="preserve">              ― </t>
    <phoneticPr fontId="1"/>
  </si>
  <si>
    <t xml:space="preserve">              ― </t>
    <phoneticPr fontId="1"/>
  </si>
  <si>
    <t xml:space="preserve">              ― </t>
    <phoneticPr fontId="1"/>
  </si>
  <si>
    <t>(南ﾌﾞﾛｯｸ消防相互応援協定)</t>
    <rPh sb="7" eb="9">
      <t>ｓｂ</t>
    </rPh>
    <phoneticPr fontId="1"/>
  </si>
  <si>
    <t xml:space="preserve">― </t>
    <phoneticPr fontId="1"/>
  </si>
  <si>
    <r>
      <t xml:space="preserve">　　　　　　　　　　　　階級別
</t>
    </r>
    <r>
      <rPr>
        <sz val="11"/>
        <color theme="1"/>
        <rFont val="ＭＳ Ｐゴシック"/>
        <family val="3"/>
        <charset val="128"/>
        <scheme val="minor"/>
      </rPr>
      <t xml:space="preserve"> 所属別</t>
    </r>
    <rPh sb="12" eb="14">
      <t>カイキュウ</t>
    </rPh>
    <rPh sb="14" eb="15">
      <t>ベツ</t>
    </rPh>
    <rPh sb="17" eb="19">
      <t>ショゾク</t>
    </rPh>
    <rPh sb="19" eb="20">
      <t>ベツ</t>
    </rPh>
    <phoneticPr fontId="1"/>
  </si>
  <si>
    <t xml:space="preserve">（円） </t>
    <rPh sb="1" eb="2">
      <t>エン</t>
    </rPh>
    <phoneticPr fontId="1"/>
  </si>
  <si>
    <t xml:space="preserve">（人） </t>
    <rPh sb="1" eb="2">
      <t>ニン</t>
    </rPh>
    <phoneticPr fontId="1"/>
  </si>
  <si>
    <t xml:space="preserve">（世帯） </t>
    <rPh sb="1" eb="3">
      <t>セタイ</t>
    </rPh>
    <phoneticPr fontId="1"/>
  </si>
  <si>
    <t>　　　　　　　　　　　　　　　署所別
 種　 別</t>
    <rPh sb="15" eb="16">
      <t>ショ</t>
    </rPh>
    <rPh sb="16" eb="17">
      <t>ショ</t>
    </rPh>
    <rPh sb="17" eb="18">
      <t>ベツ</t>
    </rPh>
    <rPh sb="21" eb="22">
      <t>タネ</t>
    </rPh>
    <rPh sb="24" eb="25">
      <t>ベツ</t>
    </rPh>
    <phoneticPr fontId="1"/>
  </si>
  <si>
    <t>車検　　　　　　　　　　　　（台）</t>
    <rPh sb="0" eb="2">
      <t>シャケン</t>
    </rPh>
    <rPh sb="15" eb="16">
      <t>ダイ</t>
    </rPh>
    <phoneticPr fontId="1"/>
  </si>
  <si>
    <t xml:space="preserve">   </t>
    <phoneticPr fontId="1"/>
  </si>
  <si>
    <t>幹部科</t>
    <rPh sb="0" eb="2">
      <t>カンブ</t>
    </rPh>
    <rPh sb="2" eb="3">
      <t>カ</t>
    </rPh>
    <phoneticPr fontId="1"/>
  </si>
  <si>
    <t>派遣先等</t>
    <rPh sb="0" eb="2">
      <t>ハケン</t>
    </rPh>
    <rPh sb="2" eb="3">
      <t>サキ</t>
    </rPh>
    <rPh sb="3" eb="4">
      <t>トウ</t>
    </rPh>
    <phoneticPr fontId="1"/>
  </si>
  <si>
    <t>教育・研修名等</t>
    <rPh sb="0" eb="2">
      <t>キョウイク</t>
    </rPh>
    <rPh sb="3" eb="5">
      <t>ケンシュウ</t>
    </rPh>
    <rPh sb="5" eb="6">
      <t>メイ</t>
    </rPh>
    <rPh sb="6" eb="7">
      <t>トウ</t>
    </rPh>
    <phoneticPr fontId="1"/>
  </si>
  <si>
    <t>平成29年2月</t>
    <phoneticPr fontId="1"/>
  </si>
  <si>
    <t xml:space="preserve">              ― </t>
  </si>
  <si>
    <t>指揮隊</t>
    <rPh sb="0" eb="2">
      <t>シキ</t>
    </rPh>
    <rPh sb="2" eb="3">
      <t>タイ</t>
    </rPh>
    <phoneticPr fontId="1"/>
  </si>
  <si>
    <t>調査隊</t>
    <rPh sb="0" eb="2">
      <t>チョウサ</t>
    </rPh>
    <rPh sb="2" eb="3">
      <t>タイ</t>
    </rPh>
    <phoneticPr fontId="1"/>
  </si>
  <si>
    <t>消防隊</t>
    <rPh sb="0" eb="2">
      <t>ｓｂ</t>
    </rPh>
    <rPh sb="2" eb="3">
      <t>タイ</t>
    </rPh>
    <phoneticPr fontId="1"/>
  </si>
  <si>
    <t>はしご隊</t>
    <rPh sb="3" eb="4">
      <t>タイ</t>
    </rPh>
    <phoneticPr fontId="1"/>
  </si>
  <si>
    <t>救助隊</t>
    <rPh sb="0" eb="2">
      <t>キュウジョ</t>
    </rPh>
    <rPh sb="2" eb="3">
      <t>タイ</t>
    </rPh>
    <phoneticPr fontId="1"/>
  </si>
  <si>
    <t>救急隊</t>
    <rPh sb="0" eb="2">
      <t>キュウキュウ</t>
    </rPh>
    <rPh sb="2" eb="3">
      <t>タイ</t>
    </rPh>
    <phoneticPr fontId="1"/>
  </si>
  <si>
    <t>※　（　）内は、再任用職員数
　　 現有数には含まない</t>
    <rPh sb="5" eb="6">
      <t>ナイ</t>
    </rPh>
    <rPh sb="8" eb="11">
      <t>サイニンヨウ</t>
    </rPh>
    <rPh sb="11" eb="13">
      <t>ショクイン</t>
    </rPh>
    <rPh sb="13" eb="14">
      <t>スウ</t>
    </rPh>
    <rPh sb="18" eb="20">
      <t>ゲンユウ</t>
    </rPh>
    <rPh sb="20" eb="21">
      <t>スウ</t>
    </rPh>
    <rPh sb="23" eb="24">
      <t>フク</t>
    </rPh>
    <phoneticPr fontId="1"/>
  </si>
  <si>
    <t>※ （　　）は再任用職員数</t>
    <rPh sb="7" eb="10">
      <t>サイニンヨウ</t>
    </rPh>
    <rPh sb="10" eb="12">
      <t>ショクイン</t>
    </rPh>
    <rPh sb="12" eb="13">
      <t>スウ</t>
    </rPh>
    <phoneticPr fontId="1"/>
  </si>
  <si>
    <t xml:space="preserve">              ― </t>
    <phoneticPr fontId="1"/>
  </si>
  <si>
    <t>平成29年度</t>
    <rPh sb="0" eb="2">
      <t>ヘイセイ</t>
    </rPh>
    <rPh sb="4" eb="6">
      <t>ネンド</t>
    </rPh>
    <phoneticPr fontId="1"/>
  </si>
  <si>
    <t>通信指令研修</t>
    <rPh sb="0" eb="2">
      <t>ツウシン</t>
    </rPh>
    <rPh sb="2" eb="4">
      <t>シレイ</t>
    </rPh>
    <rPh sb="4" eb="6">
      <t>ケンシュウ</t>
    </rPh>
    <phoneticPr fontId="1"/>
  </si>
  <si>
    <t>つ</t>
    <phoneticPr fontId="1"/>
  </si>
  <si>
    <t>（㎥/分）</t>
    <phoneticPr fontId="1"/>
  </si>
  <si>
    <t>（CC）</t>
    <phoneticPr fontId="1"/>
  </si>
  <si>
    <t>（㎜）</t>
    <phoneticPr fontId="1"/>
  </si>
  <si>
    <t>（人）</t>
    <phoneticPr fontId="1"/>
  </si>
  <si>
    <t>（㎏）</t>
    <phoneticPr fontId="1"/>
  </si>
  <si>
    <t>幅</t>
    <rPh sb="0" eb="1">
      <t>ハバ</t>
    </rPh>
    <phoneticPr fontId="1"/>
  </si>
  <si>
    <t>乗車定員</t>
    <rPh sb="0" eb="2">
      <t>ジョウシャ</t>
    </rPh>
    <rPh sb="2" eb="4">
      <t>テイイン</t>
    </rPh>
    <phoneticPr fontId="1"/>
  </si>
  <si>
    <t>車両総重量</t>
    <rPh sb="0" eb="2">
      <t>シャリョウ</t>
    </rPh>
    <rPh sb="2" eb="5">
      <t>ソウジュウリョウ</t>
    </rPh>
    <phoneticPr fontId="1"/>
  </si>
  <si>
    <t>（PS)</t>
    <phoneticPr fontId="1"/>
  </si>
  <si>
    <t>DBA-ZC72S</t>
    <phoneticPr fontId="1"/>
  </si>
  <si>
    <t>EBD-S321V</t>
    <phoneticPr fontId="1"/>
  </si>
  <si>
    <t>CBF-TRH200V</t>
    <phoneticPr fontId="1"/>
  </si>
  <si>
    <t>SDG-GX7JGAA改</t>
    <phoneticPr fontId="1"/>
  </si>
  <si>
    <t>TKG-XZU640M</t>
    <phoneticPr fontId="1"/>
  </si>
  <si>
    <t>ふ</t>
    <phoneticPr fontId="1"/>
  </si>
  <si>
    <t>馬 力</t>
    <rPh sb="0" eb="1">
      <t>ウマ</t>
    </rPh>
    <rPh sb="2" eb="3">
      <t>チカラ</t>
    </rPh>
    <phoneticPr fontId="1"/>
  </si>
  <si>
    <t>放 水 量</t>
    <rPh sb="0" eb="1">
      <t>ホウ</t>
    </rPh>
    <rPh sb="2" eb="3">
      <t>スイ</t>
    </rPh>
    <rPh sb="4" eb="5">
      <t>リョウ</t>
    </rPh>
    <phoneticPr fontId="1"/>
  </si>
  <si>
    <t>排 気 量</t>
    <rPh sb="0" eb="1">
      <t>ハイ</t>
    </rPh>
    <rPh sb="2" eb="3">
      <t>キ</t>
    </rPh>
    <rPh sb="4" eb="5">
      <t>リョウ</t>
    </rPh>
    <phoneticPr fontId="1"/>
  </si>
  <si>
    <t>長　　さ</t>
    <rPh sb="0" eb="1">
      <t>ナガ</t>
    </rPh>
    <phoneticPr fontId="1"/>
  </si>
  <si>
    <t>高　　さ</t>
    <rPh sb="0" eb="1">
      <t>タカ</t>
    </rPh>
    <phoneticPr fontId="1"/>
  </si>
  <si>
    <t>車 両 重 量</t>
    <rPh sb="0" eb="1">
      <t>クルマ</t>
    </rPh>
    <rPh sb="2" eb="3">
      <t>リョウ</t>
    </rPh>
    <rPh sb="4" eb="5">
      <t>ジュウ</t>
    </rPh>
    <rPh sb="6" eb="7">
      <t>リョウ</t>
    </rPh>
    <phoneticPr fontId="1"/>
  </si>
  <si>
    <t>登 　録 　番 　号</t>
    <rPh sb="0" eb="1">
      <t>トウ</t>
    </rPh>
    <rPh sb="3" eb="4">
      <t>ロク</t>
    </rPh>
    <rPh sb="6" eb="7">
      <t>バン</t>
    </rPh>
    <rPh sb="9" eb="10">
      <t>ゴウ</t>
    </rPh>
    <phoneticPr fontId="1"/>
  </si>
  <si>
    <t>年　　式</t>
    <rPh sb="0" eb="1">
      <t>ネン</t>
    </rPh>
    <rPh sb="3" eb="4">
      <t>シキ</t>
    </rPh>
    <phoneticPr fontId="1"/>
  </si>
  <si>
    <t>型　　　　式</t>
    <rPh sb="0" eb="1">
      <t>カタ</t>
    </rPh>
    <rPh sb="5" eb="6">
      <t>シキ</t>
    </rPh>
    <phoneticPr fontId="1"/>
  </si>
  <si>
    <t>所　 属</t>
    <rPh sb="0" eb="1">
      <t>トコロ</t>
    </rPh>
    <rPh sb="3" eb="4">
      <t>ゾク</t>
    </rPh>
    <phoneticPr fontId="1"/>
  </si>
  <si>
    <t>車両修繕　　　　　　　　　（件）</t>
    <rPh sb="0" eb="2">
      <t>シャリョウ</t>
    </rPh>
    <rPh sb="2" eb="4">
      <t>シュウゼン</t>
    </rPh>
    <rPh sb="14" eb="15">
      <t>ケン</t>
    </rPh>
    <phoneticPr fontId="1"/>
  </si>
  <si>
    <t>化学車隊</t>
    <rPh sb="0" eb="2">
      <t>カガク</t>
    </rPh>
    <rPh sb="2" eb="3">
      <t>シャ</t>
    </rPh>
    <rPh sb="3" eb="4">
      <t>タイ</t>
    </rPh>
    <phoneticPr fontId="1"/>
  </si>
  <si>
    <t>（消防隊乗換運用）</t>
    <phoneticPr fontId="1"/>
  </si>
  <si>
    <t>消防署</t>
    <rPh sb="0" eb="2">
      <t>ｓｂ</t>
    </rPh>
    <rPh sb="2" eb="3">
      <t>ショ</t>
    </rPh>
    <phoneticPr fontId="1"/>
  </si>
  <si>
    <t>（ 消防署 ）</t>
    <rPh sb="2" eb="3">
      <t>ショウ</t>
    </rPh>
    <rPh sb="3" eb="4">
      <t>ボウ</t>
    </rPh>
    <rPh sb="4" eb="5">
      <t>ショ</t>
    </rPh>
    <phoneticPr fontId="1"/>
  </si>
  <si>
    <t>昭和45年3月</t>
    <phoneticPr fontId="1"/>
  </si>
  <si>
    <t>昭和56年5月</t>
    <phoneticPr fontId="1"/>
  </si>
  <si>
    <t xml:space="preserve"> 上松町3-7-21</t>
    <phoneticPr fontId="1"/>
  </si>
  <si>
    <t xml:space="preserve"> 岡山町262-5</t>
    <phoneticPr fontId="1"/>
  </si>
  <si>
    <t>春木若松町22-27</t>
    <phoneticPr fontId="1"/>
  </si>
  <si>
    <t>部品・消耗品等　　　　　（件）</t>
    <rPh sb="0" eb="2">
      <t>ブヒン</t>
    </rPh>
    <rPh sb="3" eb="5">
      <t>ショウモウ</t>
    </rPh>
    <rPh sb="5" eb="6">
      <t>ヒン</t>
    </rPh>
    <rPh sb="6" eb="7">
      <t>トウ</t>
    </rPh>
    <rPh sb="13" eb="14">
      <t>ケン</t>
    </rPh>
    <phoneticPr fontId="1"/>
  </si>
  <si>
    <t>車検以外の法定点検</t>
    <rPh sb="0" eb="2">
      <t>シャケン</t>
    </rPh>
    <rPh sb="2" eb="4">
      <t>イガイ</t>
    </rPh>
    <rPh sb="5" eb="7">
      <t>ホウテイ</t>
    </rPh>
    <rPh sb="7" eb="9">
      <t>テンケン</t>
    </rPh>
    <phoneticPr fontId="1"/>
  </si>
  <si>
    <t>車両に係る部品調達・消耗品の購入等</t>
    <rPh sb="3" eb="4">
      <t>カカ</t>
    </rPh>
    <rPh sb="5" eb="7">
      <t>ブヒン</t>
    </rPh>
    <rPh sb="7" eb="9">
      <t>チョウタツ</t>
    </rPh>
    <rPh sb="10" eb="12">
      <t>ショウモウ</t>
    </rPh>
    <rPh sb="12" eb="13">
      <t>ヒン</t>
    </rPh>
    <rPh sb="14" eb="16">
      <t>コウニュウ</t>
    </rPh>
    <rPh sb="16" eb="17">
      <t>トウ</t>
    </rPh>
    <phoneticPr fontId="1"/>
  </si>
  <si>
    <t>ポンプ車（水槽付CD-Ⅰ）</t>
    <phoneticPr fontId="1"/>
  </si>
  <si>
    <t>ポンプ車（水槽付CD-Ⅰ）</t>
    <phoneticPr fontId="1"/>
  </si>
  <si>
    <t>平成</t>
  </si>
  <si>
    <t>年</t>
  </si>
  <si>
    <t>TKG-XZU685M</t>
    <phoneticPr fontId="1"/>
  </si>
  <si>
    <t>TKG-XZU685M</t>
    <phoneticPr fontId="1"/>
  </si>
  <si>
    <t>ABF-TRY230</t>
    <phoneticPr fontId="1"/>
  </si>
  <si>
    <t>平成29年度</t>
    <rPh sb="0" eb="2">
      <t>ヘイセイ</t>
    </rPh>
    <rPh sb="4" eb="5">
      <t>ネン</t>
    </rPh>
    <phoneticPr fontId="1"/>
  </si>
  <si>
    <t>ち</t>
    <phoneticPr fontId="1"/>
  </si>
  <si>
    <t>司令車</t>
    <rPh sb="0" eb="2">
      <t>シレイ</t>
    </rPh>
    <rPh sb="2" eb="3">
      <t>シャ</t>
    </rPh>
    <phoneticPr fontId="1"/>
  </si>
  <si>
    <t>あ</t>
    <phoneticPr fontId="1"/>
  </si>
  <si>
    <t>警備活動車</t>
    <rPh sb="0" eb="2">
      <t>ケイビ</t>
    </rPh>
    <rPh sb="2" eb="4">
      <t>カツドウ</t>
    </rPh>
    <rPh sb="4" eb="5">
      <t>シャ</t>
    </rPh>
    <phoneticPr fontId="1"/>
  </si>
  <si>
    <t>非常用高規格救急車</t>
    <rPh sb="0" eb="1">
      <t>ヒ</t>
    </rPh>
    <rPh sb="1" eb="3">
      <t>ジョウヨウ</t>
    </rPh>
    <rPh sb="3" eb="6">
      <t>コウキカク</t>
    </rPh>
    <rPh sb="6" eb="9">
      <t>キュウキュウシャ</t>
    </rPh>
    <phoneticPr fontId="1"/>
  </si>
  <si>
    <t>さ</t>
    <phoneticPr fontId="1"/>
  </si>
  <si>
    <t>す</t>
    <phoneticPr fontId="1"/>
  </si>
  <si>
    <t>平成</t>
    <phoneticPr fontId="1"/>
  </si>
  <si>
    <t>年</t>
    <phoneticPr fontId="1"/>
  </si>
  <si>
    <t>消防司令長</t>
    <rPh sb="0" eb="2">
      <t>ショウボウ</t>
    </rPh>
    <rPh sb="2" eb="4">
      <t>シレイ</t>
    </rPh>
    <rPh sb="4" eb="5">
      <t>チョウ</t>
    </rPh>
    <phoneticPr fontId="1"/>
  </si>
  <si>
    <t>災害対応特殊消防ポンプ自動車（CD-Ⅰ型）1台</t>
    <phoneticPr fontId="1"/>
  </si>
  <si>
    <t>法定点検　　　　　　　　　（件）</t>
    <rPh sb="0" eb="2">
      <t>ホウテイ</t>
    </rPh>
    <rPh sb="2" eb="4">
      <t>テンケン</t>
    </rPh>
    <rPh sb="14" eb="15">
      <t>ケン</t>
    </rPh>
    <phoneticPr fontId="1"/>
  </si>
  <si>
    <t>DAA-ZWR80G</t>
    <phoneticPr fontId="1"/>
  </si>
  <si>
    <t>EBD-S321V</t>
    <phoneticPr fontId="1"/>
  </si>
  <si>
    <t>TKG-XZU685</t>
    <phoneticPr fontId="1"/>
  </si>
  <si>
    <t>SDG-GX7JGAA改</t>
    <phoneticPr fontId="1"/>
  </si>
  <si>
    <t>人員搬送車</t>
    <rPh sb="0" eb="2">
      <t>ジンイン</t>
    </rPh>
    <rPh sb="2" eb="4">
      <t>ハンソウ</t>
    </rPh>
    <rPh sb="4" eb="5">
      <t>シャ</t>
    </rPh>
    <phoneticPr fontId="1"/>
  </si>
  <si>
    <t>平成30年度</t>
    <rPh sb="0" eb="2">
      <t>ヘイセイ</t>
    </rPh>
    <rPh sb="4" eb="6">
      <t>ネンド</t>
    </rPh>
    <phoneticPr fontId="1"/>
  </si>
  <si>
    <t>火薬類取締法(昭和25年法律第149号)に基づく事務のうち、大阪府から委任を受けたものに関すること。</t>
    <phoneticPr fontId="1"/>
  </si>
  <si>
    <t>高圧ガス保安法(昭和26年法律第204号)に基づく事務のうち、大阪府から委任を受けたものに関すること。</t>
    <phoneticPr fontId="1"/>
  </si>
  <si>
    <t>液化石油ガスの保安の確保及び取引の適正化に関する法律(昭和42年法律第149号)に基づく事務のうち、大阪府から委任を受けたものに関すること。</t>
    <phoneticPr fontId="1"/>
  </si>
  <si>
    <t>岸和田市消防団に関すること。</t>
    <rPh sb="0" eb="4">
      <t>キシワダシ</t>
    </rPh>
    <phoneticPr fontId="1"/>
  </si>
  <si>
    <t>他の課の所管に属しないこと。</t>
    <rPh sb="4" eb="6">
      <t>ショカン</t>
    </rPh>
    <rPh sb="7" eb="8">
      <t>ゾク</t>
    </rPh>
    <phoneticPr fontId="1"/>
  </si>
  <si>
    <t xml:space="preserve">  〈救急係〉</t>
    <rPh sb="3" eb="5">
      <t>キュウキュウ</t>
    </rPh>
    <rPh sb="5" eb="6">
      <t>カカリ</t>
    </rPh>
    <phoneticPr fontId="1"/>
  </si>
  <si>
    <t>救急業務の高度化の推進及びこれに係る関係機関との連絡調整に関すること。</t>
    <rPh sb="0" eb="2">
      <t>キュウキュウ</t>
    </rPh>
    <rPh sb="2" eb="4">
      <t>ギョウム</t>
    </rPh>
    <rPh sb="5" eb="8">
      <t>コウドカ</t>
    </rPh>
    <rPh sb="9" eb="11">
      <t>スイシン</t>
    </rPh>
    <rPh sb="11" eb="12">
      <t>オヨ</t>
    </rPh>
    <rPh sb="16" eb="17">
      <t>カカワ</t>
    </rPh>
    <rPh sb="18" eb="20">
      <t>カンケイ</t>
    </rPh>
    <rPh sb="20" eb="22">
      <t>キカン</t>
    </rPh>
    <rPh sb="24" eb="26">
      <t>レンラク</t>
    </rPh>
    <rPh sb="26" eb="28">
      <t>チョウセイ</t>
    </rPh>
    <rPh sb="29" eb="30">
      <t>カン</t>
    </rPh>
    <phoneticPr fontId="1"/>
  </si>
  <si>
    <t>救急活動に係る方針の策定及び事後検証に関すること。</t>
    <rPh sb="0" eb="2">
      <t>キュウキュウ</t>
    </rPh>
    <rPh sb="2" eb="4">
      <t>カツドウ</t>
    </rPh>
    <rPh sb="5" eb="6">
      <t>カカワ</t>
    </rPh>
    <rPh sb="7" eb="9">
      <t>ホウシン</t>
    </rPh>
    <rPh sb="10" eb="12">
      <t>サクテイ</t>
    </rPh>
    <rPh sb="12" eb="13">
      <t>オヨ</t>
    </rPh>
    <rPh sb="14" eb="16">
      <t>ジゴ</t>
    </rPh>
    <rPh sb="16" eb="18">
      <t>ケンショウ</t>
    </rPh>
    <rPh sb="19" eb="20">
      <t>カン</t>
    </rPh>
    <phoneticPr fontId="1"/>
  </si>
  <si>
    <t>救急業務に従事する職員の研修及び指導に関すること。</t>
    <rPh sb="0" eb="2">
      <t>キュウキュウ</t>
    </rPh>
    <rPh sb="2" eb="4">
      <t>ギョウム</t>
    </rPh>
    <rPh sb="5" eb="7">
      <t>ジュウジ</t>
    </rPh>
    <rPh sb="9" eb="11">
      <t>ショクイン</t>
    </rPh>
    <rPh sb="12" eb="14">
      <t>ケンシュウ</t>
    </rPh>
    <rPh sb="14" eb="15">
      <t>オヨ</t>
    </rPh>
    <rPh sb="16" eb="18">
      <t>シドウ</t>
    </rPh>
    <rPh sb="19" eb="20">
      <t>カン</t>
    </rPh>
    <phoneticPr fontId="1"/>
  </si>
  <si>
    <t>岸和田市の消防力</t>
    <rPh sb="0" eb="4">
      <t>ｋｗｄ</t>
    </rPh>
    <rPh sb="5" eb="8">
      <t>ショウボウリョク</t>
    </rPh>
    <phoneticPr fontId="1"/>
  </si>
  <si>
    <t>整備指針に示されている数</t>
    <rPh sb="0" eb="2">
      <t>セイビ</t>
    </rPh>
    <rPh sb="2" eb="4">
      <t>シシン</t>
    </rPh>
    <rPh sb="5" eb="6">
      <t>シメ</t>
    </rPh>
    <rPh sb="11" eb="12">
      <t>スウ</t>
    </rPh>
    <phoneticPr fontId="1"/>
  </si>
  <si>
    <t xml:space="preserve">               ― </t>
    <phoneticPr fontId="1"/>
  </si>
  <si>
    <t xml:space="preserve">              ―</t>
    <phoneticPr fontId="1"/>
  </si>
  <si>
    <t xml:space="preserve">              ― </t>
    <phoneticPr fontId="1"/>
  </si>
  <si>
    <t>施　　　　　　設</t>
    <rPh sb="0" eb="1">
      <t>シ</t>
    </rPh>
    <rPh sb="7" eb="8">
      <t>セツ</t>
    </rPh>
    <phoneticPr fontId="1"/>
  </si>
  <si>
    <t>人　　　　　　　　　　　員</t>
    <rPh sb="0" eb="1">
      <t>ヒト</t>
    </rPh>
    <rPh sb="12" eb="13">
      <t>イン</t>
    </rPh>
    <phoneticPr fontId="1"/>
  </si>
  <si>
    <t xml:space="preserve">              ―</t>
    <phoneticPr fontId="1"/>
  </si>
  <si>
    <t xml:space="preserve">        ― </t>
    <phoneticPr fontId="1"/>
  </si>
  <si>
    <t>防火対象物の立入検査に関すること。</t>
    <rPh sb="0" eb="2">
      <t>ボウカ</t>
    </rPh>
    <rPh sb="2" eb="5">
      <t>タイショウブツ</t>
    </rPh>
    <rPh sb="6" eb="8">
      <t>タチイリ</t>
    </rPh>
    <rPh sb="8" eb="10">
      <t>ケンサ</t>
    </rPh>
    <rPh sb="11" eb="12">
      <t>カン</t>
    </rPh>
    <phoneticPr fontId="1"/>
  </si>
  <si>
    <t>火災の原因及び損害の調査に関すること。</t>
    <rPh sb="0" eb="2">
      <t>カサイ</t>
    </rPh>
    <rPh sb="3" eb="5">
      <t>ゲンイン</t>
    </rPh>
    <rPh sb="5" eb="6">
      <t>オヨ</t>
    </rPh>
    <rPh sb="7" eb="9">
      <t>ソンガイ</t>
    </rPh>
    <rPh sb="10" eb="12">
      <t>チョウサ</t>
    </rPh>
    <rPh sb="13" eb="14">
      <t>カン</t>
    </rPh>
    <phoneticPr fontId="1"/>
  </si>
  <si>
    <t>平成30年度</t>
    <rPh sb="0" eb="2">
      <t>ヘイセイ</t>
    </rPh>
    <rPh sb="4" eb="5">
      <t>ネン</t>
    </rPh>
    <phoneticPr fontId="1"/>
  </si>
  <si>
    <t>パトロール車</t>
    <phoneticPr fontId="1"/>
  </si>
  <si>
    <t>資機材搬送車</t>
    <phoneticPr fontId="1"/>
  </si>
  <si>
    <t>安全運転管理者法定講習</t>
    <rPh sb="0" eb="2">
      <t>アンゼン</t>
    </rPh>
    <rPh sb="2" eb="4">
      <t>ウンテン</t>
    </rPh>
    <rPh sb="4" eb="7">
      <t>カンリシャ</t>
    </rPh>
    <rPh sb="7" eb="9">
      <t>ホウテイ</t>
    </rPh>
    <rPh sb="9" eb="11">
      <t>コウシュウ</t>
    </rPh>
    <phoneticPr fontId="1"/>
  </si>
  <si>
    <t>消防司令　消防司令補　消防士長　消防士</t>
    <rPh sb="0" eb="4">
      <t>ｓｂｓｒ</t>
    </rPh>
    <rPh sb="5" eb="7">
      <t>ショウボウ</t>
    </rPh>
    <rPh sb="7" eb="9">
      <t>シレイ</t>
    </rPh>
    <rPh sb="9" eb="10">
      <t>ホ</t>
    </rPh>
    <rPh sb="11" eb="15">
      <t>ショウボウシチョウ</t>
    </rPh>
    <rPh sb="16" eb="19">
      <t>ショウボウシ</t>
    </rPh>
    <phoneticPr fontId="1"/>
  </si>
  <si>
    <t>消防士長</t>
    <rPh sb="0" eb="4">
      <t>ｓｂｓｔ</t>
    </rPh>
    <phoneticPr fontId="1"/>
  </si>
  <si>
    <t>非常用高規格救急車</t>
    <rPh sb="0" eb="3">
      <t>ヒジョウヨウ</t>
    </rPh>
    <rPh sb="3" eb="6">
      <t>コウキカク</t>
    </rPh>
    <rPh sb="6" eb="9">
      <t>キュウキュウシャ</t>
    </rPh>
    <phoneticPr fontId="1"/>
  </si>
  <si>
    <t>ち</t>
    <phoneticPr fontId="1"/>
  </si>
  <si>
    <t>令和</t>
    <rPh sb="0" eb="2">
      <t>レイワ</t>
    </rPh>
    <phoneticPr fontId="1"/>
  </si>
  <si>
    <t>令和2年3月</t>
    <rPh sb="0" eb="2">
      <t>レイワ</t>
    </rPh>
    <rPh sb="3" eb="4">
      <t>ネン</t>
    </rPh>
    <rPh sb="5" eb="6">
      <t>ツキ</t>
    </rPh>
    <phoneticPr fontId="1"/>
  </si>
  <si>
    <t xml:space="preserve">― </t>
  </si>
  <si>
    <t>通信指令係</t>
    <rPh sb="0" eb="2">
      <t>ツウシン</t>
    </rPh>
    <rPh sb="4" eb="5">
      <t>ガカリ</t>
    </rPh>
    <phoneticPr fontId="1"/>
  </si>
  <si>
    <t>消防司令補</t>
    <rPh sb="0" eb="5">
      <t>ｓｂｓｒｈ</t>
    </rPh>
    <phoneticPr fontId="1"/>
  </si>
  <si>
    <t>消防車両一覧表</t>
    <rPh sb="0" eb="2">
      <t>ショウボウ</t>
    </rPh>
    <rPh sb="2" eb="4">
      <t>シャリョウ</t>
    </rPh>
    <rPh sb="4" eb="6">
      <t>イチラン</t>
    </rPh>
    <rPh sb="6" eb="7">
      <t>ヒョウ</t>
    </rPh>
    <phoneticPr fontId="1"/>
  </si>
  <si>
    <t>そ の 他</t>
    <rPh sb="4" eb="5">
      <t>タ</t>
    </rPh>
    <phoneticPr fontId="1"/>
  </si>
  <si>
    <t>機器等修繕　　　　　 　　（件）</t>
    <rPh sb="0" eb="2">
      <t>キキ</t>
    </rPh>
    <rPh sb="2" eb="3">
      <t>トウ</t>
    </rPh>
    <rPh sb="3" eb="5">
      <t>シュウゼン</t>
    </rPh>
    <rPh sb="14" eb="15">
      <t>ケン</t>
    </rPh>
    <phoneticPr fontId="1"/>
  </si>
  <si>
    <t>積載機器や装備品等の修繕、整備</t>
    <rPh sb="0" eb="2">
      <t>セキサイ</t>
    </rPh>
    <rPh sb="2" eb="4">
      <t>キキ</t>
    </rPh>
    <rPh sb="5" eb="8">
      <t>ソウビヒン</t>
    </rPh>
    <rPh sb="8" eb="9">
      <t>トウ</t>
    </rPh>
    <rPh sb="10" eb="12">
      <t>シュウゼン</t>
    </rPh>
    <rPh sb="13" eb="15">
      <t>セイビ</t>
    </rPh>
    <phoneticPr fontId="1"/>
  </si>
  <si>
    <t>定期分解整備　　　　　　（件）</t>
    <rPh sb="0" eb="2">
      <t>テイキ</t>
    </rPh>
    <rPh sb="2" eb="4">
      <t>ブンカイ</t>
    </rPh>
    <rPh sb="4" eb="6">
      <t>セイビ</t>
    </rPh>
    <rPh sb="13" eb="14">
      <t>ケン</t>
    </rPh>
    <phoneticPr fontId="1"/>
  </si>
  <si>
    <t xml:space="preserve">  〈通信指令係〉</t>
    <rPh sb="3" eb="5">
      <t>ツウシン</t>
    </rPh>
    <rPh sb="7" eb="8">
      <t>カカリ</t>
    </rPh>
    <phoneticPr fontId="1"/>
  </si>
  <si>
    <t>署活動車</t>
    <rPh sb="0" eb="1">
      <t>ショ</t>
    </rPh>
    <rPh sb="1" eb="3">
      <t>カツドウ</t>
    </rPh>
    <rPh sb="3" eb="4">
      <t>シャ</t>
    </rPh>
    <phoneticPr fontId="1"/>
  </si>
  <si>
    <t>支援車</t>
    <rPh sb="0" eb="2">
      <t>シエン</t>
    </rPh>
    <rPh sb="2" eb="3">
      <t>シャ</t>
    </rPh>
    <phoneticPr fontId="1"/>
  </si>
  <si>
    <t>令和</t>
    <rPh sb="0" eb="2">
      <t>レイワ</t>
    </rPh>
    <phoneticPr fontId="1"/>
  </si>
  <si>
    <t>署活動車</t>
    <rPh sb="0" eb="1">
      <t>ショ</t>
    </rPh>
    <rPh sb="1" eb="4">
      <t>カツドウシャ</t>
    </rPh>
    <phoneticPr fontId="1"/>
  </si>
  <si>
    <t>普通自動車免許</t>
    <rPh sb="0" eb="2">
      <t>フツウ</t>
    </rPh>
    <phoneticPr fontId="10"/>
  </si>
  <si>
    <t>準中型自動車免許（5t）</t>
    <rPh sb="0" eb="1">
      <t>ジュン</t>
    </rPh>
    <rPh sb="1" eb="3">
      <t>チュウガタ</t>
    </rPh>
    <phoneticPr fontId="10"/>
  </si>
  <si>
    <t>準中型自動車免許（7.5t）</t>
    <rPh sb="0" eb="1">
      <t>ジュン</t>
    </rPh>
    <rPh sb="1" eb="3">
      <t>チュウガタ</t>
    </rPh>
    <phoneticPr fontId="10"/>
  </si>
  <si>
    <t>中型自動車免許（8t）</t>
    <rPh sb="0" eb="2">
      <t>チュウガタ</t>
    </rPh>
    <phoneticPr fontId="10"/>
  </si>
  <si>
    <t>中型自動車免許</t>
    <rPh sb="0" eb="2">
      <t>チュウガタ</t>
    </rPh>
    <phoneticPr fontId="10"/>
  </si>
  <si>
    <t>大型自動車免許</t>
    <rPh sb="0" eb="2">
      <t>オオガタ</t>
    </rPh>
    <rPh sb="2" eb="5">
      <t>ジドウシャ</t>
    </rPh>
    <rPh sb="5" eb="7">
      <t>メンキョ</t>
    </rPh>
    <phoneticPr fontId="10"/>
  </si>
  <si>
    <t>大型特殊自動車免許</t>
    <rPh sb="0" eb="2">
      <t>オオガタ</t>
    </rPh>
    <rPh sb="2" eb="4">
      <t>トクシュ</t>
    </rPh>
    <rPh sb="4" eb="7">
      <t>ジドウシャ</t>
    </rPh>
    <rPh sb="7" eb="9">
      <t>メンキョ</t>
    </rPh>
    <phoneticPr fontId="10"/>
  </si>
  <si>
    <t>危険物取扱免状</t>
    <rPh sb="0" eb="3">
      <t>キケンブツ</t>
    </rPh>
    <rPh sb="3" eb="5">
      <t>トリアツカイ</t>
    </rPh>
    <rPh sb="5" eb="7">
      <t>メンジョウ</t>
    </rPh>
    <phoneticPr fontId="10"/>
  </si>
  <si>
    <t>高圧ガス保安責任者</t>
    <rPh sb="0" eb="2">
      <t>コウアツ</t>
    </rPh>
    <rPh sb="4" eb="6">
      <t>ホアン</t>
    </rPh>
    <rPh sb="6" eb="9">
      <t>セキニンシャ</t>
    </rPh>
    <phoneticPr fontId="10"/>
  </si>
  <si>
    <t>衛生管理者</t>
    <rPh sb="0" eb="2">
      <t>エイセイ</t>
    </rPh>
    <rPh sb="2" eb="4">
      <t>カンリ</t>
    </rPh>
    <rPh sb="4" eb="5">
      <t>シャ</t>
    </rPh>
    <phoneticPr fontId="10"/>
  </si>
  <si>
    <t>1級．2級小型船舶操縦士</t>
    <rPh sb="1" eb="2">
      <t>キュウ</t>
    </rPh>
    <rPh sb="4" eb="5">
      <t>キュウ</t>
    </rPh>
    <rPh sb="5" eb="7">
      <t>コガタ</t>
    </rPh>
    <rPh sb="7" eb="9">
      <t>センパク</t>
    </rPh>
    <rPh sb="9" eb="12">
      <t>ソウジュウシ</t>
    </rPh>
    <phoneticPr fontId="10"/>
  </si>
  <si>
    <t>潜水士免許</t>
    <rPh sb="0" eb="3">
      <t>センスイシ</t>
    </rPh>
    <rPh sb="3" eb="5">
      <t>メンキョ</t>
    </rPh>
    <phoneticPr fontId="10"/>
  </si>
  <si>
    <t>玉掛技能</t>
    <rPh sb="0" eb="1">
      <t>タマ</t>
    </rPh>
    <rPh sb="1" eb="2">
      <t>カ</t>
    </rPh>
    <rPh sb="2" eb="4">
      <t>ギノウ</t>
    </rPh>
    <phoneticPr fontId="10"/>
  </si>
  <si>
    <t>小型移動式クレーン</t>
    <rPh sb="0" eb="2">
      <t>コガタ</t>
    </rPh>
    <rPh sb="2" eb="4">
      <t>イドウ</t>
    </rPh>
    <rPh sb="4" eb="5">
      <t>シキ</t>
    </rPh>
    <phoneticPr fontId="10"/>
  </si>
  <si>
    <t>第2種酸素欠乏危険作業主任者</t>
    <phoneticPr fontId="10"/>
  </si>
  <si>
    <t>救急救命士免許</t>
    <rPh sb="0" eb="5">
      <t>ｋｋｋ</t>
    </rPh>
    <rPh sb="5" eb="7">
      <t>メンキョ</t>
    </rPh>
    <phoneticPr fontId="10"/>
  </si>
  <si>
    <t>予防技術検定(防火査察)</t>
    <rPh sb="0" eb="2">
      <t>ヨボウ</t>
    </rPh>
    <rPh sb="2" eb="4">
      <t>ギジュツ</t>
    </rPh>
    <rPh sb="4" eb="6">
      <t>ケンテイ</t>
    </rPh>
    <rPh sb="7" eb="9">
      <t>ボウカ</t>
    </rPh>
    <rPh sb="9" eb="11">
      <t>ササツ</t>
    </rPh>
    <phoneticPr fontId="10"/>
  </si>
  <si>
    <t>予防技術検定(消防用設備等)</t>
    <rPh sb="0" eb="2">
      <t>ヨボウ</t>
    </rPh>
    <rPh sb="2" eb="4">
      <t>ギジュツ</t>
    </rPh>
    <rPh sb="4" eb="6">
      <t>ケンテイ</t>
    </rPh>
    <rPh sb="7" eb="10">
      <t>ショウボウヨウ</t>
    </rPh>
    <rPh sb="10" eb="12">
      <t>セツビ</t>
    </rPh>
    <rPh sb="12" eb="13">
      <t>トウ</t>
    </rPh>
    <phoneticPr fontId="10"/>
  </si>
  <si>
    <t>予防技術検定(危険物)</t>
    <rPh sb="0" eb="2">
      <t>ヨボウ</t>
    </rPh>
    <rPh sb="2" eb="4">
      <t>ギジュツ</t>
    </rPh>
    <rPh sb="4" eb="6">
      <t>ケンテイ</t>
    </rPh>
    <rPh sb="7" eb="10">
      <t>キケンブツ</t>
    </rPh>
    <phoneticPr fontId="10"/>
  </si>
  <si>
    <t>令和２年度</t>
    <rPh sb="0" eb="2">
      <t>レイワ</t>
    </rPh>
    <rPh sb="3" eb="5">
      <t>ネンド</t>
    </rPh>
    <phoneticPr fontId="1"/>
  </si>
  <si>
    <t>各年4月1日時点</t>
    <rPh sb="0" eb="2">
      <t>カクネン</t>
    </rPh>
    <rPh sb="3" eb="4">
      <t>ツキ</t>
    </rPh>
    <rPh sb="5" eb="6">
      <t>ヒ</t>
    </rPh>
    <rPh sb="6" eb="8">
      <t>ジテン</t>
    </rPh>
    <phoneticPr fontId="1"/>
  </si>
  <si>
    <t>―</t>
  </si>
  <si>
    <t>CBF-VNM20</t>
    <phoneticPr fontId="1"/>
  </si>
  <si>
    <t>3BD-S321V</t>
    <phoneticPr fontId="1"/>
  </si>
  <si>
    <t>ね</t>
    <phoneticPr fontId="1"/>
  </si>
  <si>
    <t>消防司令長　消防司令</t>
    <rPh sb="0" eb="2">
      <t>ショウボウ</t>
    </rPh>
    <rPh sb="2" eb="4">
      <t>シレイ</t>
    </rPh>
    <rPh sb="4" eb="5">
      <t>チョウ</t>
    </rPh>
    <rPh sb="6" eb="8">
      <t>ショウボウ</t>
    </rPh>
    <rPh sb="8" eb="10">
      <t>シレイ</t>
    </rPh>
    <phoneticPr fontId="1"/>
  </si>
  <si>
    <t>※機関講習のみ、人数に対しての延べ回数を計上</t>
    <rPh sb="1" eb="3">
      <t>キカン</t>
    </rPh>
    <rPh sb="3" eb="5">
      <t>コウシュウ</t>
    </rPh>
    <rPh sb="8" eb="10">
      <t>ニンズウ</t>
    </rPh>
    <rPh sb="11" eb="12">
      <t>タイ</t>
    </rPh>
    <rPh sb="15" eb="16">
      <t>ノ</t>
    </rPh>
    <rPh sb="17" eb="19">
      <t>カイスウ</t>
    </rPh>
    <rPh sb="20" eb="22">
      <t>ケイジョウ</t>
    </rPh>
    <phoneticPr fontId="1"/>
  </si>
  <si>
    <t>平成31年度
（令和元年度）</t>
    <rPh sb="0" eb="2">
      <t>ヘイセイ</t>
    </rPh>
    <rPh sb="4" eb="6">
      <t>ネンド</t>
    </rPh>
    <rPh sb="8" eb="10">
      <t>レイワ</t>
    </rPh>
    <rPh sb="10" eb="12">
      <t>ガンネン</t>
    </rPh>
    <rPh sb="12" eb="13">
      <t>ド</t>
    </rPh>
    <phoneticPr fontId="1"/>
  </si>
  <si>
    <t>平成31年度
（令和元年度）</t>
    <rPh sb="0" eb="2">
      <t>ヘイセイ</t>
    </rPh>
    <rPh sb="4" eb="5">
      <t>ネン</t>
    </rPh>
    <rPh sb="8" eb="10">
      <t>レイワ</t>
    </rPh>
    <rPh sb="10" eb="12">
      <t>ガンネン</t>
    </rPh>
    <rPh sb="12" eb="13">
      <t>ド</t>
    </rPh>
    <phoneticPr fontId="1"/>
  </si>
  <si>
    <t>平成31年度
（令和元年度）</t>
    <rPh sb="0" eb="2">
      <t>ヘイセイ</t>
    </rPh>
    <rPh sb="4" eb="5">
      <t>ネン</t>
    </rPh>
    <rPh sb="8" eb="13">
      <t>レイワガンネンド</t>
    </rPh>
    <phoneticPr fontId="1"/>
  </si>
  <si>
    <t>関係諸団体の事務に関すること。</t>
    <phoneticPr fontId="1"/>
  </si>
  <si>
    <t>防火管理者の講習及び指導に関すること。</t>
  </si>
  <si>
    <t>防火対象物の立入検査に関すること。</t>
  </si>
  <si>
    <t>岸和田市忠岡町消防指令事務協議会に関すること。</t>
    <phoneticPr fontId="1"/>
  </si>
  <si>
    <t>（令和4年4月1日現在）</t>
    <rPh sb="1" eb="3">
      <t>レイワ</t>
    </rPh>
    <phoneticPr fontId="1"/>
  </si>
  <si>
    <t>令和３年度</t>
    <rPh sb="0" eb="2">
      <t>レイワ</t>
    </rPh>
    <rPh sb="3" eb="5">
      <t>ネンド</t>
    </rPh>
    <phoneticPr fontId="1"/>
  </si>
  <si>
    <t>令和２年度</t>
    <phoneticPr fontId="1"/>
  </si>
  <si>
    <t xml:space="preserve">（ 令和 4 年 4 月 1 日 ） </t>
    <rPh sb="2" eb="4">
      <t>レイワ</t>
    </rPh>
    <rPh sb="7" eb="8">
      <t>ネン</t>
    </rPh>
    <rPh sb="11" eb="12">
      <t>ツキ</t>
    </rPh>
    <rPh sb="15" eb="16">
      <t>ヒ</t>
    </rPh>
    <phoneticPr fontId="1"/>
  </si>
  <si>
    <t>令和</t>
    <rPh sb="0" eb="2">
      <t>レイワ</t>
    </rPh>
    <phoneticPr fontId="1"/>
  </si>
  <si>
    <t>3BF-TRH226S</t>
    <phoneticPr fontId="1"/>
  </si>
  <si>
    <t>令和3年8月</t>
    <rPh sb="0" eb="2">
      <t>レイワ</t>
    </rPh>
    <rPh sb="3" eb="4">
      <t>ネン</t>
    </rPh>
    <rPh sb="5" eb="6">
      <t>ガツ</t>
    </rPh>
    <phoneticPr fontId="1"/>
  </si>
  <si>
    <t>（令和4年4月1日）</t>
    <rPh sb="1" eb="2">
      <t>レイ</t>
    </rPh>
    <rPh sb="2" eb="3">
      <t>ワ</t>
    </rPh>
    <rPh sb="4" eb="5">
      <t>ネン</t>
    </rPh>
    <rPh sb="5" eb="6">
      <t>ヘイネン</t>
    </rPh>
    <rPh sb="6" eb="7">
      <t>ツキ</t>
    </rPh>
    <rPh sb="8" eb="9">
      <t>ヒ</t>
    </rPh>
    <phoneticPr fontId="1"/>
  </si>
  <si>
    <t>令和３年度職員教養実施状況</t>
    <rPh sb="0" eb="1">
      <t>レイ</t>
    </rPh>
    <rPh sb="1" eb="2">
      <t>ワ</t>
    </rPh>
    <rPh sb="3" eb="5">
      <t>ネンド</t>
    </rPh>
    <rPh sb="5" eb="7">
      <t>ショクイン</t>
    </rPh>
    <rPh sb="7" eb="9">
      <t>キョウヨウ</t>
    </rPh>
    <rPh sb="9" eb="11">
      <t>ジッシ</t>
    </rPh>
    <rPh sb="11" eb="13">
      <t>ジョウキョウ</t>
    </rPh>
    <phoneticPr fontId="1"/>
  </si>
  <si>
    <t>2ＲG-XZU600Ｈ</t>
    <phoneticPr fontId="1"/>
  </si>
  <si>
    <t>消防車両等の整備状況</t>
    <rPh sb="0" eb="2">
      <t>ショウボウ</t>
    </rPh>
    <rPh sb="2" eb="4">
      <t>シャリョウ</t>
    </rPh>
    <rPh sb="4" eb="5">
      <t>トウ</t>
    </rPh>
    <rPh sb="6" eb="8">
      <t>セイビ</t>
    </rPh>
    <rPh sb="8" eb="10">
      <t>ジョウキョウ</t>
    </rPh>
    <phoneticPr fontId="1"/>
  </si>
  <si>
    <t>（令和3年度中）</t>
    <rPh sb="1" eb="3">
      <t>レイワ</t>
    </rPh>
    <rPh sb="4" eb="6">
      <t>ネンド</t>
    </rPh>
    <rPh sb="6" eb="7">
      <t>チュウ</t>
    </rPh>
    <phoneticPr fontId="1"/>
  </si>
  <si>
    <t>大阪市消防局　指令情報センター実務研修</t>
    <rPh sb="0" eb="3">
      <t>オオサカシ</t>
    </rPh>
    <rPh sb="3" eb="5">
      <t>ショウボウ</t>
    </rPh>
    <rPh sb="5" eb="6">
      <t>キョク</t>
    </rPh>
    <rPh sb="7" eb="9">
      <t>シレイ</t>
    </rPh>
    <rPh sb="9" eb="11">
      <t>ジョウホウ</t>
    </rPh>
    <rPh sb="15" eb="17">
      <t>ジツム</t>
    </rPh>
    <rPh sb="17" eb="19">
      <t>ケンシュウ</t>
    </rPh>
    <phoneticPr fontId="1"/>
  </si>
  <si>
    <t>大阪市消防局　方面隊実務研修</t>
    <rPh sb="0" eb="6">
      <t>オオサカシショウボウキョク</t>
    </rPh>
    <rPh sb="7" eb="9">
      <t>ホウメン</t>
    </rPh>
    <rPh sb="9" eb="10">
      <t>タイ</t>
    </rPh>
    <rPh sb="10" eb="12">
      <t>ジツム</t>
    </rPh>
    <rPh sb="12" eb="14">
      <t>ケンシュウ</t>
    </rPh>
    <phoneticPr fontId="1"/>
  </si>
  <si>
    <t>消防司令補　消防士長</t>
    <rPh sb="0" eb="2">
      <t>ショウボウ</t>
    </rPh>
    <rPh sb="2" eb="5">
      <t>シレイホ</t>
    </rPh>
    <phoneticPr fontId="1"/>
  </si>
  <si>
    <t>消防司令補　消防士長</t>
    <rPh sb="6" eb="9">
      <t>ショウボウシ</t>
    </rPh>
    <rPh sb="9" eb="10">
      <t>チョウ</t>
    </rPh>
    <phoneticPr fontId="1"/>
  </si>
  <si>
    <t>消防士長</t>
    <rPh sb="0" eb="2">
      <t>ショウボウ</t>
    </rPh>
    <rPh sb="2" eb="4">
      <t>シチョウ</t>
    </rPh>
    <phoneticPr fontId="1"/>
  </si>
  <si>
    <t>消防司令　消防司令補</t>
    <rPh sb="5" eb="10">
      <t>ｓｂｓｒｈ</t>
    </rPh>
    <phoneticPr fontId="1"/>
  </si>
  <si>
    <t>消防司令　消防司令補</t>
    <rPh sb="5" eb="7">
      <t>ショウボウ</t>
    </rPh>
    <rPh sb="7" eb="9">
      <t>シレイ</t>
    </rPh>
    <rPh sb="9" eb="10">
      <t>ホ</t>
    </rPh>
    <phoneticPr fontId="1"/>
  </si>
  <si>
    <t>大阪市消防局　指揮研修</t>
    <rPh sb="0" eb="3">
      <t>オオサカシ</t>
    </rPh>
    <rPh sb="3" eb="5">
      <t>ショウボウ</t>
    </rPh>
    <rPh sb="5" eb="6">
      <t>キョク</t>
    </rPh>
    <rPh sb="7" eb="9">
      <t>シキ</t>
    </rPh>
    <rPh sb="9" eb="11">
      <t>ケンシュウ</t>
    </rPh>
    <phoneticPr fontId="1"/>
  </si>
  <si>
    <t>大阪市消防局　火災調査研修</t>
    <rPh sb="7" eb="9">
      <t>カサイ</t>
    </rPh>
    <rPh sb="9" eb="11">
      <t>チョウサ</t>
    </rPh>
    <rPh sb="11" eb="13">
      <t>ケンシュウ</t>
    </rPh>
    <phoneticPr fontId="1"/>
  </si>
  <si>
    <t>消防司令</t>
    <phoneticPr fontId="1"/>
  </si>
  <si>
    <t>受託研修</t>
    <phoneticPr fontId="1"/>
  </si>
  <si>
    <t>中止</t>
    <rPh sb="0" eb="2">
      <t>チュウシ</t>
    </rPh>
    <phoneticPr fontId="1"/>
  </si>
  <si>
    <t>中止</t>
    <phoneticPr fontId="1"/>
  </si>
  <si>
    <t>教育技法研修</t>
    <rPh sb="0" eb="2">
      <t>キョウイク</t>
    </rPh>
    <rPh sb="2" eb="4">
      <t>ギホウ</t>
    </rPh>
    <rPh sb="4" eb="6">
      <t>ケンシュウ</t>
    </rPh>
    <phoneticPr fontId="1"/>
  </si>
  <si>
    <t>査察業務マネジメントコース</t>
    <rPh sb="0" eb="2">
      <t>ササツ</t>
    </rPh>
    <rPh sb="2" eb="4">
      <t>ギョウム</t>
    </rPh>
    <phoneticPr fontId="1"/>
  </si>
  <si>
    <t>消防司令補</t>
    <phoneticPr fontId="1"/>
  </si>
  <si>
    <t>上級幹部科</t>
    <phoneticPr fontId="1"/>
  </si>
  <si>
    <t>消防司令長</t>
    <rPh sb="4" eb="5">
      <t>チョウ</t>
    </rPh>
    <phoneticPr fontId="1"/>
  </si>
  <si>
    <t xml:space="preserve">
 大阪府立　
 消防学校</t>
    <rPh sb="3" eb="5">
      <t>オオサカ</t>
    </rPh>
    <rPh sb="5" eb="7">
      <t>フリツ</t>
    </rPh>
    <rPh sb="10" eb="12">
      <t>ショウボウ</t>
    </rPh>
    <rPh sb="12" eb="14">
      <t>ガッコウ</t>
    </rPh>
    <phoneticPr fontId="1"/>
  </si>
  <si>
    <t>大阪市消防局　火災調査指導者育成研修</t>
    <rPh sb="7" eb="9">
      <t>カサイ</t>
    </rPh>
    <rPh sb="9" eb="11">
      <t>チョウサ</t>
    </rPh>
    <rPh sb="11" eb="14">
      <t>シドウシャ</t>
    </rPh>
    <rPh sb="14" eb="16">
      <t>イクセイ</t>
    </rPh>
    <rPh sb="16" eb="18">
      <t>ケンシュウ</t>
    </rPh>
    <phoneticPr fontId="1"/>
  </si>
  <si>
    <t>大阪市消防局　特殊災害研修</t>
    <rPh sb="7" eb="9">
      <t>トクシュ</t>
    </rPh>
    <rPh sb="9" eb="11">
      <t>サイガイ</t>
    </rPh>
    <rPh sb="11" eb="13">
      <t>ケンシュウ</t>
    </rPh>
    <phoneticPr fontId="1"/>
  </si>
  <si>
    <t>大阪市消防局　体育指導員研修</t>
    <rPh sb="7" eb="9">
      <t>タイイク</t>
    </rPh>
    <rPh sb="9" eb="12">
      <t>シドウイン</t>
    </rPh>
    <rPh sb="12" eb="14">
      <t>ケンシュウ</t>
    </rPh>
    <phoneticPr fontId="1"/>
  </si>
  <si>
    <t>大阪市消防局　消火技術指導者研修</t>
    <rPh sb="7" eb="9">
      <t>ショウカ</t>
    </rPh>
    <rPh sb="9" eb="11">
      <t>ギジュツ</t>
    </rPh>
    <rPh sb="11" eb="14">
      <t>シドウシャ</t>
    </rPh>
    <rPh sb="14" eb="16">
      <t>ケンシュウ</t>
    </rPh>
    <phoneticPr fontId="1"/>
  </si>
  <si>
    <t>大阪市消防局　上級救助研修</t>
    <rPh sb="7" eb="9">
      <t>ジョウキュウ</t>
    </rPh>
    <rPh sb="9" eb="11">
      <t>キュウジョ</t>
    </rPh>
    <rPh sb="11" eb="13">
      <t>ケンシュウ</t>
    </rPh>
    <phoneticPr fontId="1"/>
  </si>
  <si>
    <t>大阪市消防局　上級予防</t>
    <rPh sb="7" eb="9">
      <t>ジョウキュウ</t>
    </rPh>
    <rPh sb="9" eb="11">
      <t>ヨボウ</t>
    </rPh>
    <phoneticPr fontId="1"/>
  </si>
  <si>
    <t>大阪市消防局　火災調査実務研修</t>
    <rPh sb="7" eb="9">
      <t>カサイ</t>
    </rPh>
    <rPh sb="9" eb="11">
      <t>チョウサ</t>
    </rPh>
    <rPh sb="11" eb="13">
      <t>ジツム</t>
    </rPh>
    <rPh sb="13" eb="15">
      <t>ケンシュウ</t>
    </rPh>
    <phoneticPr fontId="1"/>
  </si>
  <si>
    <t>大阪市消防局　総務業務研修</t>
    <rPh sb="0" eb="3">
      <t>オオサカシ</t>
    </rPh>
    <rPh sb="3" eb="5">
      <t>ショウボウ</t>
    </rPh>
    <rPh sb="5" eb="6">
      <t>キョク</t>
    </rPh>
    <rPh sb="7" eb="9">
      <t>ソウム</t>
    </rPh>
    <rPh sb="9" eb="11">
      <t>ギョウム</t>
    </rPh>
    <rPh sb="11" eb="13">
      <t>ケンシュウ</t>
    </rPh>
    <phoneticPr fontId="1"/>
  </si>
  <si>
    <t>指導救急救命士養成課程</t>
    <rPh sb="0" eb="2">
      <t>シドウ</t>
    </rPh>
    <phoneticPr fontId="1"/>
  </si>
  <si>
    <t>　回　数</t>
    <rPh sb="1" eb="2">
      <t>カイ</t>
    </rPh>
    <rPh sb="3" eb="4">
      <t>スウ</t>
    </rPh>
    <phoneticPr fontId="1"/>
  </si>
  <si>
    <t>　人　数</t>
    <rPh sb="1" eb="2">
      <t>ニン</t>
    </rPh>
    <rPh sb="3" eb="4">
      <t>スウ</t>
    </rPh>
    <phoneticPr fontId="1"/>
  </si>
  <si>
    <t>機関講習　（普通）</t>
    <rPh sb="0" eb="2">
      <t>キカン</t>
    </rPh>
    <rPh sb="2" eb="4">
      <t>コウシュウ</t>
    </rPh>
    <rPh sb="6" eb="8">
      <t>フツウ</t>
    </rPh>
    <phoneticPr fontId="1"/>
  </si>
  <si>
    <t>消防司令補　消防士長　消防士</t>
    <rPh sb="0" eb="2">
      <t>ショウボウ</t>
    </rPh>
    <rPh sb="2" eb="4">
      <t>シレイ</t>
    </rPh>
    <rPh sb="4" eb="5">
      <t>ホ</t>
    </rPh>
    <rPh sb="6" eb="10">
      <t>ショウボウシチョウ</t>
    </rPh>
    <rPh sb="11" eb="13">
      <t>ショウボウ</t>
    </rPh>
    <rPh sb="13" eb="14">
      <t>シ</t>
    </rPh>
    <phoneticPr fontId="1"/>
  </si>
  <si>
    <t>救急救命士生涯教育病院研修</t>
    <rPh sb="0" eb="2">
      <t>キュウキュウ</t>
    </rPh>
    <rPh sb="2" eb="5">
      <t>キュウメイシ</t>
    </rPh>
    <rPh sb="5" eb="7">
      <t>ショウガイ</t>
    </rPh>
    <rPh sb="7" eb="9">
      <t>キョウイク</t>
    </rPh>
    <rPh sb="9" eb="11">
      <t>ビョウイン</t>
    </rPh>
    <rPh sb="11" eb="13">
      <t>ケンシュウ</t>
    </rPh>
    <phoneticPr fontId="1"/>
  </si>
  <si>
    <t>堺市消防局　　 特別高度救助隊受託研修</t>
    <rPh sb="0" eb="2">
      <t>サカイシ</t>
    </rPh>
    <rPh sb="2" eb="4">
      <t>ショウボウ</t>
    </rPh>
    <rPh sb="4" eb="5">
      <t>キョク</t>
    </rPh>
    <rPh sb="8" eb="10">
      <t>トクベツ</t>
    </rPh>
    <rPh sb="10" eb="12">
      <t>コウド</t>
    </rPh>
    <rPh sb="12" eb="15">
      <t>ｋｊｔ</t>
    </rPh>
    <rPh sb="15" eb="17">
      <t>ジュタク</t>
    </rPh>
    <rPh sb="17" eb="19">
      <t>ケンシュウ</t>
    </rPh>
    <phoneticPr fontId="1"/>
  </si>
  <si>
    <t>―</t>
    <phoneticPr fontId="1"/>
  </si>
  <si>
    <t>機関講習　（中型）</t>
    <rPh sb="0" eb="2">
      <t>キカン</t>
    </rPh>
    <rPh sb="2" eb="4">
      <t>コウシュウ</t>
    </rPh>
    <rPh sb="6" eb="8">
      <t>チュウガタ</t>
    </rPh>
    <phoneticPr fontId="1"/>
  </si>
  <si>
    <t>機関講習　（大型）</t>
    <rPh sb="0" eb="2">
      <t>キカン</t>
    </rPh>
    <rPh sb="2" eb="4">
      <t>コウシュウ</t>
    </rPh>
    <rPh sb="6" eb="8">
      <t>オオガタ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</si>
</sst>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quot;(&quot;0&quot;)&quot;"/>
    <numFmt numFmtId="177" formatCode="#,##0_ "/>
    <numFmt numFmtId="178" formatCode="#,##0;&quot;△ &quot;#,##0"/>
    <numFmt numFmtId="179" formatCode="[$-411]ggge&quot;年&quot;m&quot;月&quot;"/>
    <numFmt numFmtId="180" formatCode="[$-411]ggge&quot;年&quot;"/>
    <numFmt numFmtId="181" formatCode="#,##0.00_ "/>
    <numFmt numFmtId="184" formatCode="#,##0_);[Red]\(#,##0\)"/>
    <numFmt numFmtId="185" formatCode="#,##0;&quot;△ &quot;#,##0&quot; &quot;"/>
    <numFmt numFmtId="186" formatCode="[=0]#;#,##0_ "/>
    <numFmt numFmtId="187" formatCode="[=0]#;&quot;(&quot;0&quot;)&quot;"/>
  </numFmts>
  <fonts count="46">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0.5"/>
      <name val="Century"/>
      <family val="1"/>
    </font>
    <font>
      <sz val="14"/>
      <name val="平成明朝体W3"/>
      <family val="3"/>
      <charset val="128"/>
    </font>
    <font>
      <sz val="1"/>
      <name val="Century"/>
      <family val="1"/>
    </font>
    <font>
      <b/>
      <sz val="22"/>
      <name val="ＭＳ ゴシック"/>
      <family val="3"/>
      <charset val="128"/>
    </font>
    <font>
      <sz val="18"/>
      <name val="平成明朝体W3"/>
      <family val="3"/>
      <charset val="128"/>
    </font>
    <font>
      <sz val="10"/>
      <name val="ＭＳ Ｐゴシック"/>
      <family val="3"/>
      <charset val="128"/>
    </font>
    <font>
      <sz val="6"/>
      <name val="游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28"/>
      <color theme="1"/>
      <name val="ＭＳ Ｐゴシック"/>
      <family val="3"/>
      <charset val="128"/>
      <scheme val="minor"/>
    </font>
    <font>
      <sz val="10.5"/>
      <color theme="1"/>
      <name val="ＭＳ Ｐゴシック"/>
      <family val="3"/>
      <charset val="128"/>
      <scheme val="minor"/>
    </font>
    <font>
      <sz val="10.5"/>
      <color theme="1"/>
      <name val="ＭＳ ゴシック"/>
      <family val="3"/>
      <charset val="128"/>
    </font>
    <font>
      <sz val="16"/>
      <color theme="1"/>
      <name val="ＭＳ ゴシック"/>
      <family val="3"/>
      <charset val="128"/>
    </font>
    <font>
      <sz val="12"/>
      <color theme="1"/>
      <name val="Century"/>
      <family val="1"/>
    </font>
    <font>
      <sz val="8"/>
      <color theme="1"/>
      <name val="Century"/>
      <family val="1"/>
    </font>
    <font>
      <b/>
      <sz val="10.5"/>
      <color theme="1"/>
      <name val="Times New Roman"/>
      <family val="1"/>
    </font>
    <font>
      <sz val="8"/>
      <color theme="1"/>
      <name val="Times New Roman"/>
      <family val="1"/>
    </font>
    <font>
      <sz val="14"/>
      <color theme="1"/>
      <name val="ＭＳ ゴシック"/>
      <family val="3"/>
      <charset val="128"/>
    </font>
    <font>
      <b/>
      <sz val="12"/>
      <color theme="1"/>
      <name val="ＭＳ ゴシック"/>
      <family val="3"/>
      <charset val="128"/>
    </font>
    <font>
      <b/>
      <sz val="16"/>
      <color theme="1"/>
      <name val="ＭＳ ゴシック"/>
      <family val="3"/>
      <charset val="128"/>
    </font>
    <font>
      <sz val="9"/>
      <color theme="1"/>
      <name val="ＭＳ ゴシック"/>
      <family val="3"/>
      <charset val="128"/>
    </font>
    <font>
      <sz val="8"/>
      <color theme="1"/>
      <name val="ＭＳ ゴシック"/>
      <family val="3"/>
      <charset val="128"/>
    </font>
    <font>
      <sz val="11"/>
      <color theme="1"/>
      <name val="ＭＳ 明朝"/>
      <family val="1"/>
      <charset val="128"/>
    </font>
    <font>
      <sz val="14"/>
      <color theme="1"/>
      <name val="ＭＳ 明朝"/>
      <family val="1"/>
      <charset val="128"/>
    </font>
    <font>
      <b/>
      <sz val="22"/>
      <color rgb="FFFF0000"/>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sz val="10"/>
      <color theme="1"/>
      <name val="ＭＳ ゴシック"/>
      <family val="3"/>
      <charset val="128"/>
    </font>
    <font>
      <sz val="8"/>
      <color theme="1"/>
      <name val="ＭＳ Ｐゴシック"/>
      <family val="3"/>
      <charset val="128"/>
      <scheme val="minor"/>
    </font>
    <font>
      <b/>
      <sz val="11"/>
      <color rgb="FFFF0000"/>
      <name val="ＭＳ Ｐゴシック"/>
      <family val="3"/>
      <charset val="128"/>
      <scheme val="minor"/>
    </font>
    <font>
      <sz val="16"/>
      <color theme="1"/>
      <name val="ＭＳ 明朝"/>
      <family val="1"/>
      <charset val="128"/>
    </font>
    <font>
      <b/>
      <sz val="12"/>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font>
    <font>
      <sz val="11"/>
      <color theme="1"/>
      <name val="ＭＳ Ｐゴシック"/>
      <family val="3"/>
      <charset val="128"/>
    </font>
    <font>
      <b/>
      <sz val="16"/>
      <name val="ＭＳ Ｐゴシック"/>
      <family val="3"/>
      <charset val="128"/>
      <scheme val="minor"/>
    </font>
    <font>
      <sz val="9.5"/>
      <name val="ＭＳ Ｐゴシック"/>
      <family val="3"/>
      <charset val="128"/>
      <scheme val="minor"/>
    </font>
    <font>
      <sz val="7"/>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0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uble">
        <color indexed="64"/>
      </left>
      <right style="dotted">
        <color indexed="64"/>
      </right>
      <top style="medium">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bottom style="double">
        <color indexed="64"/>
      </bottom>
      <diagonal/>
    </border>
    <border>
      <left style="double">
        <color indexed="64"/>
      </left>
      <right style="dotted">
        <color indexed="64"/>
      </right>
      <top/>
      <bottom style="medium">
        <color indexed="64"/>
      </bottom>
      <diagonal/>
    </border>
    <border>
      <left style="dotted">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double">
        <color indexed="64"/>
      </bottom>
      <diagonal/>
    </border>
    <border>
      <left/>
      <right style="medium">
        <color indexed="64"/>
      </right>
      <top/>
      <bottom style="medium">
        <color indexed="64"/>
      </bottom>
      <diagonal/>
    </border>
    <border>
      <left style="double">
        <color indexed="64"/>
      </left>
      <right style="dotted">
        <color indexed="64"/>
      </right>
      <top style="thin">
        <color indexed="64"/>
      </top>
      <bottom style="thin">
        <color indexed="64"/>
      </bottom>
      <diagonal/>
    </border>
    <border>
      <left style="double">
        <color indexed="64"/>
      </left>
      <right style="dotted">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double">
        <color indexed="64"/>
      </left>
      <right style="dotted">
        <color indexed="64"/>
      </right>
      <top style="double">
        <color indexed="64"/>
      </top>
      <bottom style="medium">
        <color indexed="64"/>
      </bottom>
      <diagonal/>
    </border>
    <border>
      <left/>
      <right style="thin">
        <color indexed="64"/>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dotted">
        <color indexed="64"/>
      </right>
      <top style="double">
        <color indexed="64"/>
      </top>
      <bottom style="medium">
        <color indexed="64"/>
      </bottom>
      <diagonal/>
    </border>
    <border>
      <left style="medium">
        <color indexed="64"/>
      </left>
      <right style="dotted">
        <color indexed="64"/>
      </right>
      <top style="medium">
        <color indexed="64"/>
      </top>
      <bottom style="medium">
        <color indexed="64"/>
      </bottom>
      <diagonal/>
    </border>
    <border>
      <left style="thin">
        <color indexed="64"/>
      </left>
      <right style="dotted">
        <color indexed="64"/>
      </right>
      <top/>
      <bottom style="double">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double">
        <color indexed="64"/>
      </right>
      <top style="double">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bottom style="thin">
        <color indexed="64"/>
      </bottom>
      <diagonal/>
    </border>
    <border>
      <left style="thin">
        <color indexed="64"/>
      </left>
      <right/>
      <top/>
      <bottom style="double">
        <color indexed="64"/>
      </bottom>
      <diagonal/>
    </border>
    <border>
      <left style="dotted">
        <color indexed="64"/>
      </left>
      <right/>
      <top style="double">
        <color indexed="64"/>
      </top>
      <bottom style="thin">
        <color indexed="64"/>
      </bottom>
      <diagonal/>
    </border>
    <border>
      <left style="dotted">
        <color indexed="64"/>
      </left>
      <right/>
      <top style="thin">
        <color indexed="64"/>
      </top>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bottom style="double">
        <color indexed="64"/>
      </bottom>
      <diagonal/>
    </border>
    <border diagonalUp="1">
      <left style="thin">
        <color indexed="64"/>
      </left>
      <right style="medium">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double">
        <color indexed="64"/>
      </bottom>
      <diagonal style="thin">
        <color indexed="64"/>
      </diagonal>
    </border>
    <border>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medium">
        <color indexed="64"/>
      </left>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tted">
        <color indexed="64"/>
      </right>
      <top/>
      <bottom style="thin">
        <color indexed="64"/>
      </bottom>
      <diagonal/>
    </border>
    <border>
      <left/>
      <right style="double">
        <color indexed="64"/>
      </right>
      <top/>
      <bottom style="thin">
        <color indexed="64"/>
      </bottom>
      <diagonal/>
    </border>
    <border>
      <left style="medium">
        <color indexed="64"/>
      </left>
      <right style="dotted">
        <color indexed="64"/>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dotted">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style="medium">
        <color indexed="64"/>
      </bottom>
      <diagonal/>
    </border>
    <border>
      <left style="double">
        <color indexed="64"/>
      </left>
      <right style="medium">
        <color indexed="64"/>
      </right>
      <top style="thin">
        <color indexed="64"/>
      </top>
      <bottom style="medium">
        <color indexed="64"/>
      </bottom>
      <diagonal/>
    </border>
    <border>
      <left/>
      <right/>
      <top style="thin">
        <color indexed="64"/>
      </top>
      <bottom style="double">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left style="medium">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double">
        <color indexed="64"/>
      </right>
      <top style="medium">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dotted">
        <color indexed="64"/>
      </left>
      <right/>
      <top style="medium">
        <color indexed="64"/>
      </top>
      <bottom/>
      <diagonal/>
    </border>
    <border>
      <left/>
      <right style="thin">
        <color indexed="64"/>
      </right>
      <top style="medium">
        <color indexed="64"/>
      </top>
      <bottom/>
      <diagonal/>
    </border>
    <border>
      <left style="dotted">
        <color indexed="64"/>
      </left>
      <right/>
      <top/>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double">
        <color indexed="64"/>
      </bottom>
      <diagonal/>
    </border>
    <border>
      <left style="dotted">
        <color indexed="64"/>
      </left>
      <right/>
      <top style="double">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medium">
        <color indexed="64"/>
      </left>
      <right style="dotted">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dotted">
        <color indexed="64"/>
      </right>
      <top style="double">
        <color indexed="64"/>
      </top>
      <bottom/>
      <diagonal/>
    </border>
    <border>
      <left/>
      <right style="dotted">
        <color indexed="64"/>
      </right>
      <top/>
      <bottom/>
      <diagonal/>
    </border>
    <border>
      <left/>
      <right style="dotted">
        <color indexed="64"/>
      </right>
      <top/>
      <bottom style="double">
        <color indexed="64"/>
      </bottom>
      <diagonal/>
    </border>
    <border>
      <left/>
      <right style="dotted">
        <color indexed="64"/>
      </right>
      <top style="medium">
        <color indexed="64"/>
      </top>
      <bottom/>
      <diagonal/>
    </border>
    <border>
      <left/>
      <right style="dotted">
        <color indexed="64"/>
      </right>
      <top style="thin">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dotted">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bottom/>
      <diagonal/>
    </border>
    <border>
      <left style="medium">
        <color indexed="64"/>
      </left>
      <right/>
      <top/>
      <bottom style="double">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double">
        <color indexed="64"/>
      </left>
      <right style="medium">
        <color indexed="64"/>
      </right>
      <top style="medium">
        <color indexed="64"/>
      </top>
      <bottom style="thin">
        <color indexed="64"/>
      </bottom>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style="double">
        <color indexed="64"/>
      </top>
      <bottom/>
      <diagonal/>
    </border>
  </borders>
  <cellStyleXfs count="3">
    <xf numFmtId="0" fontId="0" fillId="0" borderId="0">
      <alignment vertical="center"/>
    </xf>
    <xf numFmtId="0" fontId="11" fillId="0" borderId="0"/>
    <xf numFmtId="0" fontId="3" fillId="0" borderId="0">
      <alignment vertical="center"/>
    </xf>
  </cellStyleXfs>
  <cellXfs count="940">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0" fillId="2" borderId="0" xfId="0" applyFill="1" applyAlignment="1">
      <alignment vertical="center" wrapText="1"/>
    </xf>
    <xf numFmtId="0" fontId="0" fillId="2" borderId="0" xfId="0" applyFill="1">
      <alignment vertical="center"/>
    </xf>
    <xf numFmtId="0" fontId="0" fillId="0" borderId="0" xfId="0" applyAlignment="1">
      <alignment vertical="center" wrapText="1"/>
    </xf>
    <xf numFmtId="0" fontId="14" fillId="0" borderId="0" xfId="0" applyFont="1" applyAlignment="1">
      <alignment vertical="center"/>
    </xf>
    <xf numFmtId="0" fontId="0" fillId="0" borderId="0" xfId="0" applyAlignment="1">
      <alignment vertical="center" wrapText="1"/>
    </xf>
    <xf numFmtId="0" fontId="0" fillId="0" borderId="0" xfId="0">
      <alignment vertical="center"/>
    </xf>
    <xf numFmtId="177" fontId="0" fillId="0" borderId="2" xfId="0" applyNumberFormat="1" applyBorder="1" applyProtection="1">
      <alignment vertical="center"/>
      <protection locked="0"/>
    </xf>
    <xf numFmtId="177" fontId="0" fillId="0" borderId="3" xfId="0" applyNumberFormat="1" applyBorder="1" applyProtection="1">
      <alignment vertical="center"/>
    </xf>
    <xf numFmtId="177" fontId="0" fillId="0" borderId="4" xfId="0" applyNumberFormat="1" applyBorder="1" applyProtection="1">
      <alignment vertical="center"/>
      <protection locked="0"/>
    </xf>
    <xf numFmtId="177" fontId="0" fillId="0" borderId="5" xfId="0" applyNumberFormat="1" applyBorder="1" applyProtection="1">
      <alignment vertical="center"/>
      <protection locked="0"/>
    </xf>
    <xf numFmtId="0" fontId="15" fillId="0" borderId="6" xfId="0" applyFont="1" applyBorder="1" applyAlignment="1">
      <alignment horizontal="right" vertical="center" wrapText="1"/>
    </xf>
    <xf numFmtId="0" fontId="0" fillId="2" borderId="7" xfId="0" applyFill="1" applyBorder="1" applyAlignment="1">
      <alignment horizontal="distributed" wrapText="1" indent="1"/>
    </xf>
    <xf numFmtId="177" fontId="0" fillId="0" borderId="8" xfId="0" applyNumberFormat="1" applyBorder="1" applyProtection="1">
      <alignment vertical="center"/>
      <protection locked="0"/>
    </xf>
    <xf numFmtId="177" fontId="0" fillId="0" borderId="9" xfId="0" applyNumberFormat="1" applyBorder="1" applyProtection="1">
      <alignment vertical="center"/>
      <protection locked="0"/>
    </xf>
    <xf numFmtId="177" fontId="0" fillId="0" borderId="0" xfId="0" applyNumberFormat="1">
      <alignment vertical="center"/>
    </xf>
    <xf numFmtId="177" fontId="0" fillId="0" borderId="10" xfId="0" applyNumberFormat="1" applyBorder="1" applyProtection="1">
      <alignment vertical="center"/>
      <protection locked="0"/>
    </xf>
    <xf numFmtId="177" fontId="0" fillId="0" borderId="11" xfId="0" applyNumberFormat="1" applyBorder="1" applyProtection="1">
      <alignment vertical="center"/>
      <protection locked="0"/>
    </xf>
    <xf numFmtId="176" fontId="0" fillId="0" borderId="12" xfId="0" applyNumberFormat="1" applyBorder="1" applyAlignment="1" applyProtection="1">
      <alignment horizontal="center" vertical="center"/>
    </xf>
    <xf numFmtId="177" fontId="0" fillId="0" borderId="13" xfId="0" applyNumberFormat="1" applyBorder="1" applyProtection="1">
      <alignment vertical="center"/>
    </xf>
    <xf numFmtId="177" fontId="0" fillId="0" borderId="14" xfId="0" applyNumberFormat="1" applyBorder="1" applyProtection="1">
      <alignment vertical="center"/>
    </xf>
    <xf numFmtId="177" fontId="0" fillId="0" borderId="15" xfId="0" applyNumberFormat="1" applyBorder="1" applyProtection="1">
      <alignment vertical="center"/>
    </xf>
    <xf numFmtId="177" fontId="0" fillId="0" borderId="16" xfId="0" applyNumberFormat="1" applyBorder="1" applyProtection="1">
      <alignment vertical="center"/>
    </xf>
    <xf numFmtId="176" fontId="0" fillId="0" borderId="17" xfId="0" applyNumberFormat="1" applyBorder="1" applyAlignment="1" applyProtection="1">
      <alignment horizontal="center" vertical="center"/>
    </xf>
    <xf numFmtId="0" fontId="0" fillId="0" borderId="0" xfId="0" applyAlignment="1">
      <alignment horizontal="center" vertical="center"/>
    </xf>
    <xf numFmtId="0" fontId="0" fillId="0" borderId="3"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distributed" vertical="center" indent="1"/>
    </xf>
    <xf numFmtId="177" fontId="0" fillId="0" borderId="20" xfId="0" applyNumberFormat="1" applyBorder="1" applyProtection="1">
      <alignment vertical="center"/>
      <protection locked="0"/>
    </xf>
    <xf numFmtId="177" fontId="0" fillId="0" borderId="21" xfId="0" applyNumberFormat="1" applyBorder="1" applyProtection="1">
      <alignment vertical="center"/>
    </xf>
    <xf numFmtId="177" fontId="0" fillId="0" borderId="22" xfId="0" applyNumberFormat="1" applyBorder="1" applyProtection="1">
      <alignment vertical="center"/>
    </xf>
    <xf numFmtId="177" fontId="0" fillId="0" borderId="23" xfId="0" applyNumberFormat="1" applyBorder="1" applyProtection="1">
      <alignment vertical="center"/>
    </xf>
    <xf numFmtId="177" fontId="0" fillId="0" borderId="24" xfId="0" applyNumberFormat="1" applyBorder="1" applyProtection="1">
      <alignment vertical="center"/>
    </xf>
    <xf numFmtId="0" fontId="0" fillId="0" borderId="0" xfId="0" applyAlignment="1">
      <alignment horizontal="right" vertical="center"/>
    </xf>
    <xf numFmtId="0" fontId="0" fillId="0" borderId="0" xfId="0" applyAlignment="1">
      <alignment horizontal="right" vertical="center" wrapText="1"/>
    </xf>
    <xf numFmtId="0" fontId="0" fillId="0" borderId="0" xfId="0" applyAlignment="1">
      <alignment horizontal="left" vertical="center" wrapText="1"/>
    </xf>
    <xf numFmtId="0" fontId="0" fillId="0" borderId="0" xfId="0" applyAlignment="1">
      <alignment horizontal="left" vertical="center"/>
    </xf>
    <xf numFmtId="177" fontId="0" fillId="0" borderId="52" xfId="0" applyNumberFormat="1" applyBorder="1" applyAlignment="1" applyProtection="1">
      <alignment horizontal="right" vertical="center"/>
    </xf>
    <xf numFmtId="177" fontId="0" fillId="0" borderId="61" xfId="0" applyNumberFormat="1" applyBorder="1" applyAlignment="1" applyProtection="1">
      <alignment horizontal="right" vertical="center"/>
    </xf>
    <xf numFmtId="0" fontId="12" fillId="0" borderId="0" xfId="0" applyFont="1">
      <alignment vertical="center"/>
    </xf>
    <xf numFmtId="0" fontId="16" fillId="0" borderId="0" xfId="0" applyFont="1">
      <alignment vertical="center"/>
    </xf>
    <xf numFmtId="0" fontId="0" fillId="0" borderId="0" xfId="0">
      <alignment vertical="center"/>
    </xf>
    <xf numFmtId="0" fontId="0" fillId="0" borderId="0" xfId="0" applyAlignment="1">
      <alignment vertical="center" wrapText="1"/>
    </xf>
    <xf numFmtId="0" fontId="0" fillId="0" borderId="0" xfId="0">
      <alignment vertical="center"/>
    </xf>
    <xf numFmtId="0" fontId="0" fillId="0" borderId="0" xfId="0" applyAlignment="1" applyProtection="1">
      <alignment vertical="center" wrapText="1"/>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17" fillId="0" borderId="0" xfId="0" applyFont="1" applyAlignment="1">
      <alignment horizontal="center" vertical="center" wrapText="1"/>
    </xf>
    <xf numFmtId="0" fontId="18" fillId="0" borderId="0" xfId="0" applyFont="1" applyAlignment="1">
      <alignment vertical="center" wrapText="1"/>
    </xf>
    <xf numFmtId="0" fontId="14" fillId="0" borderId="0" xfId="0" applyFont="1">
      <alignment vertical="center"/>
    </xf>
    <xf numFmtId="0" fontId="0" fillId="0" borderId="64" xfId="0" applyBorder="1">
      <alignment vertical="center"/>
    </xf>
    <xf numFmtId="0" fontId="0" fillId="0" borderId="0" xfId="0" applyAlignment="1">
      <alignment vertical="top" wrapText="1"/>
    </xf>
    <xf numFmtId="0" fontId="19" fillId="0" borderId="0" xfId="0" applyFont="1" applyAlignment="1">
      <alignment horizontal="justify" vertical="center"/>
    </xf>
    <xf numFmtId="0" fontId="20" fillId="0" borderId="0" xfId="0" applyFont="1" applyAlignment="1">
      <alignment horizontal="justify" vertical="center"/>
    </xf>
    <xf numFmtId="0" fontId="21" fillId="0" borderId="0" xfId="0" applyFont="1" applyAlignment="1">
      <alignment horizontal="justify" vertical="center"/>
    </xf>
    <xf numFmtId="0" fontId="22" fillId="0" borderId="0" xfId="0" applyFont="1" applyAlignment="1">
      <alignment horizontal="justify" vertical="center"/>
    </xf>
    <xf numFmtId="0" fontId="23" fillId="0" borderId="0" xfId="0" applyFont="1" applyAlignment="1">
      <alignment horizontal="justify" vertical="center"/>
    </xf>
    <xf numFmtId="0" fontId="24" fillId="0" borderId="0" xfId="0" applyFont="1" applyAlignment="1">
      <alignment horizontal="right" vertical="center"/>
    </xf>
    <xf numFmtId="0" fontId="25" fillId="0" borderId="0" xfId="0" applyFont="1" applyAlignment="1">
      <alignment horizontal="justify" vertical="center"/>
    </xf>
    <xf numFmtId="0" fontId="26" fillId="0" borderId="0" xfId="0" applyFont="1" applyAlignment="1">
      <alignment horizontal="justify" vertical="center"/>
    </xf>
    <xf numFmtId="0" fontId="26" fillId="0" borderId="0" xfId="0" applyFont="1" applyAlignment="1">
      <alignment vertical="center"/>
    </xf>
    <xf numFmtId="0" fontId="27" fillId="0" borderId="1" xfId="0" applyFont="1" applyBorder="1" applyAlignment="1">
      <alignment horizontal="center" vertical="top" wrapText="1"/>
    </xf>
    <xf numFmtId="0" fontId="27" fillId="0" borderId="65" xfId="0" applyFont="1" applyBorder="1" applyAlignment="1">
      <alignment horizontal="distributed" vertical="center" wrapText="1" indent="1"/>
    </xf>
    <xf numFmtId="0" fontId="27" fillId="0" borderId="66" xfId="0" applyFont="1" applyBorder="1" applyAlignment="1">
      <alignment horizontal="distributed" vertical="center" wrapText="1" indent="1"/>
    </xf>
    <xf numFmtId="0" fontId="27" fillId="0" borderId="67" xfId="0" applyFont="1" applyBorder="1" applyAlignment="1">
      <alignment horizontal="distributed" vertical="center" wrapText="1" indent="1"/>
    </xf>
    <xf numFmtId="0" fontId="28" fillId="0" borderId="68" xfId="0" applyFont="1" applyFill="1" applyBorder="1" applyAlignment="1">
      <alignment horizontal="center" vertical="top" wrapText="1"/>
    </xf>
    <xf numFmtId="0" fontId="29" fillId="0" borderId="0" xfId="0" applyFont="1">
      <alignment vertical="center"/>
    </xf>
    <xf numFmtId="0" fontId="0" fillId="0" borderId="69" xfId="0" applyBorder="1">
      <alignment vertical="center"/>
    </xf>
    <xf numFmtId="0" fontId="0" fillId="0" borderId="0" xfId="0" applyBorder="1">
      <alignment vertical="center"/>
    </xf>
    <xf numFmtId="0" fontId="30" fillId="0" borderId="0" xfId="0" applyFont="1" applyAlignment="1">
      <alignment horizontal="distributed" vertical="center"/>
    </xf>
    <xf numFmtId="0" fontId="29" fillId="0" borderId="20" xfId="0" applyFont="1" applyBorder="1">
      <alignment vertical="center"/>
    </xf>
    <xf numFmtId="0" fontId="0" fillId="0" borderId="70" xfId="0" applyBorder="1">
      <alignment vertical="center"/>
    </xf>
    <xf numFmtId="0" fontId="0" fillId="0" borderId="71" xfId="0" applyBorder="1">
      <alignment vertical="center"/>
    </xf>
    <xf numFmtId="0" fontId="30" fillId="0" borderId="0" xfId="0" applyFont="1">
      <alignment vertical="center"/>
    </xf>
    <xf numFmtId="0" fontId="29" fillId="0" borderId="69" xfId="0" applyFont="1" applyBorder="1">
      <alignment vertical="center"/>
    </xf>
    <xf numFmtId="0" fontId="29" fillId="0" borderId="71" xfId="0" applyFont="1" applyBorder="1">
      <alignment vertical="center"/>
    </xf>
    <xf numFmtId="0" fontId="29" fillId="0" borderId="0" xfId="0" applyFont="1" applyBorder="1">
      <alignment vertical="center"/>
    </xf>
    <xf numFmtId="0" fontId="0" fillId="0" borderId="0" xfId="0" applyAlignment="1">
      <alignment vertical="center"/>
    </xf>
    <xf numFmtId="0" fontId="17" fillId="0" borderId="0" xfId="0" applyFont="1" applyAlignment="1">
      <alignment horizontal="center" vertical="top" wrapText="1"/>
    </xf>
    <xf numFmtId="0" fontId="18" fillId="0" borderId="0" xfId="0" applyFont="1" applyAlignment="1">
      <alignment vertical="top"/>
    </xf>
    <xf numFmtId="0" fontId="3" fillId="0" borderId="0" xfId="2">
      <alignment vertical="center"/>
    </xf>
    <xf numFmtId="0" fontId="3" fillId="2" borderId="0" xfId="2" applyFill="1">
      <alignment vertical="center"/>
    </xf>
    <xf numFmtId="0" fontId="4" fillId="2" borderId="0" xfId="2" applyFont="1" applyFill="1" applyAlignment="1">
      <alignment horizontal="justify" vertical="center"/>
    </xf>
    <xf numFmtId="0" fontId="5" fillId="2" borderId="0" xfId="2" applyFont="1" applyFill="1" applyAlignment="1">
      <alignment horizontal="justify" vertical="center"/>
    </xf>
    <xf numFmtId="0" fontId="6" fillId="2" borderId="72" xfId="2" applyFont="1" applyFill="1" applyBorder="1" applyAlignment="1">
      <alignment horizontal="justify" vertical="top" wrapText="1"/>
    </xf>
    <xf numFmtId="0" fontId="7" fillId="2" borderId="1" xfId="2" applyFont="1" applyFill="1" applyBorder="1" applyAlignment="1">
      <alignment horizontal="distributed" vertical="center" wrapText="1" indent="3"/>
    </xf>
    <xf numFmtId="0" fontId="6" fillId="2" borderId="73" xfId="2" applyFont="1" applyFill="1" applyBorder="1" applyAlignment="1">
      <alignment horizontal="justify" vertical="top" wrapText="1"/>
    </xf>
    <xf numFmtId="0" fontId="8" fillId="2" borderId="0" xfId="2" applyFont="1" applyFill="1" applyAlignment="1">
      <alignment horizontal="justify" vertical="center"/>
    </xf>
    <xf numFmtId="0" fontId="28" fillId="0" borderId="66" xfId="0" applyFont="1" applyBorder="1" applyAlignment="1">
      <alignment horizontal="distributed" vertical="center" wrapText="1" indent="1"/>
    </xf>
    <xf numFmtId="0" fontId="28" fillId="0" borderId="74" xfId="0" applyFont="1" applyBorder="1" applyAlignment="1" applyProtection="1">
      <alignment horizontal="distributed" vertical="center" wrapText="1" indent="1"/>
      <protection locked="0"/>
    </xf>
    <xf numFmtId="0" fontId="0" fillId="0" borderId="75" xfId="0" applyBorder="1" applyAlignment="1">
      <alignment horizontal="distributed" vertical="center" indent="1"/>
    </xf>
    <xf numFmtId="0" fontId="0" fillId="0" borderId="76" xfId="0" applyBorder="1" applyAlignment="1">
      <alignment horizontal="distributed" vertical="center" indent="1"/>
    </xf>
    <xf numFmtId="0" fontId="0" fillId="0" borderId="77" xfId="0" applyBorder="1" applyAlignment="1">
      <alignment horizontal="center" vertical="center" justifyLastLine="1"/>
    </xf>
    <xf numFmtId="0" fontId="12" fillId="0" borderId="0" xfId="0" applyFont="1" applyProtection="1">
      <alignment vertical="center"/>
    </xf>
    <xf numFmtId="0" fontId="0" fillId="0" borderId="0" xfId="0" applyProtection="1">
      <alignment vertical="center"/>
    </xf>
    <xf numFmtId="177" fontId="12" fillId="0" borderId="0" xfId="0" applyNumberFormat="1" applyFont="1" applyFill="1" applyBorder="1" applyAlignment="1" applyProtection="1">
      <alignment horizontal="right" vertical="center"/>
    </xf>
    <xf numFmtId="0" fontId="31" fillId="0" borderId="0" xfId="0" applyFont="1" applyAlignment="1">
      <alignment vertical="center" wrapText="1"/>
    </xf>
    <xf numFmtId="0" fontId="0" fillId="0" borderId="20" xfId="0" applyBorder="1">
      <alignment vertical="center"/>
    </xf>
    <xf numFmtId="0" fontId="0" fillId="0" borderId="70" xfId="0" applyBorder="1">
      <alignment vertical="center"/>
    </xf>
    <xf numFmtId="0" fontId="27" fillId="2" borderId="67" xfId="0" applyFont="1" applyFill="1" applyBorder="1" applyAlignment="1">
      <alignment horizontal="center" wrapText="1"/>
    </xf>
    <xf numFmtId="0" fontId="27" fillId="2" borderId="78" xfId="0" applyFont="1" applyFill="1" applyBorder="1" applyAlignment="1">
      <alignment horizontal="distributed" wrapText="1" indent="1"/>
    </xf>
    <xf numFmtId="0" fontId="0" fillId="0" borderId="79" xfId="0" applyBorder="1" applyAlignment="1">
      <alignment horizontal="distributed" vertical="center" indent="1"/>
    </xf>
    <xf numFmtId="0" fontId="0" fillId="2" borderId="0" xfId="0" applyFill="1" applyAlignment="1">
      <alignment vertical="center" wrapText="1"/>
    </xf>
    <xf numFmtId="0" fontId="14" fillId="2" borderId="0" xfId="0" applyFont="1" applyFill="1" applyAlignment="1">
      <alignment vertical="center"/>
    </xf>
    <xf numFmtId="0" fontId="0" fillId="2" borderId="0" xfId="0" applyFont="1" applyFill="1" applyAlignment="1">
      <alignment horizontal="distributed" vertical="center"/>
    </xf>
    <xf numFmtId="0" fontId="0" fillId="2" borderId="0" xfId="0" applyFill="1" applyBorder="1" applyAlignment="1">
      <alignment horizontal="distributed" vertical="center" indent="1"/>
    </xf>
    <xf numFmtId="177" fontId="0" fillId="2" borderId="0" xfId="0" applyNumberFormat="1" applyFill="1" applyBorder="1" applyAlignment="1" applyProtection="1">
      <alignment horizontal="right" vertical="center"/>
      <protection locked="0"/>
    </xf>
    <xf numFmtId="0" fontId="15" fillId="2" borderId="12" xfId="0" applyFont="1" applyFill="1" applyBorder="1" applyAlignment="1">
      <alignment horizontal="right" vertical="top"/>
    </xf>
    <xf numFmtId="0" fontId="15" fillId="2" borderId="64" xfId="0" applyFont="1" applyFill="1" applyBorder="1" applyAlignment="1">
      <alignment horizontal="right" vertical="top"/>
    </xf>
    <xf numFmtId="0" fontId="14" fillId="0" borderId="0" xfId="0" applyFont="1" applyAlignment="1">
      <alignment vertical="center"/>
    </xf>
    <xf numFmtId="0" fontId="0" fillId="0" borderId="64" xfId="0" applyBorder="1">
      <alignment vertical="center"/>
    </xf>
    <xf numFmtId="177" fontId="0" fillId="0" borderId="20" xfId="0" applyNumberFormat="1" applyBorder="1" applyAlignment="1">
      <alignment horizontal="right" vertical="center"/>
    </xf>
    <xf numFmtId="177" fontId="0" fillId="0" borderId="11" xfId="0" applyNumberFormat="1" applyBorder="1" applyAlignment="1">
      <alignment horizontal="right" vertical="center"/>
    </xf>
    <xf numFmtId="181" fontId="0" fillId="0" borderId="80" xfId="0" applyNumberFormat="1" applyBorder="1" applyAlignment="1">
      <alignment horizontal="right" vertical="center"/>
    </xf>
    <xf numFmtId="177" fontId="0" fillId="0" borderId="81" xfId="0" applyNumberFormat="1" applyBorder="1" applyAlignment="1">
      <alignment horizontal="right" vertical="center"/>
    </xf>
    <xf numFmtId="177" fontId="0" fillId="0" borderId="82" xfId="0" applyNumberFormat="1" applyBorder="1" applyAlignment="1">
      <alignment horizontal="right" vertical="center"/>
    </xf>
    <xf numFmtId="177" fontId="0" fillId="0" borderId="81" xfId="0" applyNumberFormat="1" applyFont="1" applyFill="1" applyBorder="1" applyAlignment="1" applyProtection="1">
      <alignment horizontal="right" vertical="center"/>
      <protection locked="0"/>
    </xf>
    <xf numFmtId="177" fontId="0" fillId="0" borderId="11" xfId="0" applyNumberFormat="1" applyFill="1" applyBorder="1" applyAlignment="1" applyProtection="1">
      <alignment horizontal="right" vertical="center"/>
      <protection locked="0"/>
    </xf>
    <xf numFmtId="177" fontId="0" fillId="0" borderId="10" xfId="0" applyNumberFormat="1" applyFill="1" applyBorder="1" applyAlignment="1" applyProtection="1">
      <alignment horizontal="right" vertical="center"/>
      <protection locked="0"/>
    </xf>
    <xf numFmtId="177" fontId="0" fillId="0" borderId="18" xfId="0" applyNumberFormat="1" applyFont="1" applyFill="1" applyBorder="1" applyAlignment="1" applyProtection="1">
      <alignment horizontal="right" vertical="center"/>
      <protection locked="0"/>
    </xf>
    <xf numFmtId="177" fontId="0" fillId="0" borderId="81" xfId="0" applyNumberFormat="1" applyFont="1" applyBorder="1" applyAlignment="1">
      <alignment horizontal="right" vertical="center"/>
    </xf>
    <xf numFmtId="177" fontId="0" fillId="0" borderId="11" xfId="0" applyNumberFormat="1" applyFont="1" applyBorder="1" applyAlignment="1">
      <alignment horizontal="right" vertical="center"/>
    </xf>
    <xf numFmtId="177" fontId="0" fillId="0" borderId="11" xfId="0" applyNumberFormat="1" applyFont="1" applyFill="1" applyBorder="1" applyAlignment="1" applyProtection="1">
      <alignment horizontal="right" vertical="center"/>
      <protection locked="0"/>
    </xf>
    <xf numFmtId="177" fontId="0" fillId="0" borderId="11" xfId="0" applyNumberFormat="1" applyFont="1" applyFill="1" applyBorder="1" applyAlignment="1" applyProtection="1">
      <alignment horizontal="right" vertical="center"/>
    </xf>
    <xf numFmtId="177" fontId="0" fillId="0" borderId="82" xfId="0" applyNumberFormat="1" applyFont="1" applyFill="1" applyBorder="1" applyAlignment="1" applyProtection="1">
      <alignment horizontal="right" vertical="center"/>
      <protection locked="0"/>
    </xf>
    <xf numFmtId="177" fontId="0" fillId="0" borderId="81" xfId="0" applyNumberFormat="1" applyFill="1" applyBorder="1" applyAlignment="1" applyProtection="1">
      <alignment horizontal="right" vertical="center"/>
      <protection locked="0"/>
    </xf>
    <xf numFmtId="0" fontId="28" fillId="0" borderId="74" xfId="0" applyFont="1" applyBorder="1" applyAlignment="1">
      <alignment horizontal="distributed" vertical="center" wrapText="1" indent="1"/>
    </xf>
    <xf numFmtId="179" fontId="32" fillId="0" borderId="15" xfId="0" applyNumberFormat="1" applyFont="1" applyBorder="1" applyAlignment="1" applyProtection="1">
      <alignment horizontal="distributed" vertical="center" indent="1"/>
      <protection locked="0"/>
    </xf>
    <xf numFmtId="179" fontId="32" fillId="0" borderId="83" xfId="0" applyNumberFormat="1" applyFont="1" applyBorder="1" applyAlignment="1" applyProtection="1">
      <alignment horizontal="distributed" vertical="center" indent="1"/>
      <protection locked="0"/>
    </xf>
    <xf numFmtId="179" fontId="32" fillId="0" borderId="84" xfId="0" applyNumberFormat="1" applyFont="1" applyBorder="1" applyAlignment="1" applyProtection="1">
      <alignment horizontal="distributed" vertical="center" indent="1"/>
      <protection locked="0"/>
    </xf>
    <xf numFmtId="179" fontId="32" fillId="0" borderId="15" xfId="0" applyNumberFormat="1" applyFont="1" applyFill="1" applyBorder="1" applyAlignment="1" applyProtection="1">
      <alignment horizontal="distributed" vertical="center" indent="1"/>
      <protection locked="0"/>
    </xf>
    <xf numFmtId="179" fontId="32" fillId="0" borderId="85" xfId="0" applyNumberFormat="1" applyFont="1" applyBorder="1" applyAlignment="1" applyProtection="1">
      <alignment horizontal="distributed" vertical="center" indent="1"/>
      <protection locked="0"/>
    </xf>
    <xf numFmtId="0" fontId="32" fillId="0" borderId="86" xfId="0" applyFont="1" applyBorder="1" applyAlignment="1" applyProtection="1">
      <alignment horizontal="center" vertical="center"/>
      <protection locked="0"/>
    </xf>
    <xf numFmtId="0" fontId="32" fillId="0" borderId="86" xfId="0" applyFont="1" applyBorder="1" applyAlignment="1" applyProtection="1">
      <alignment horizontal="right" vertical="center"/>
      <protection locked="0"/>
    </xf>
    <xf numFmtId="0" fontId="32" fillId="0" borderId="76" xfId="0" applyFont="1" applyBorder="1" applyAlignment="1">
      <alignment horizontal="right" vertical="center"/>
    </xf>
    <xf numFmtId="0" fontId="32" fillId="0" borderId="81" xfId="0" applyFont="1" applyBorder="1" applyAlignment="1">
      <alignment horizontal="right" vertical="center"/>
    </xf>
    <xf numFmtId="180" fontId="32" fillId="0" borderId="76" xfId="0" applyNumberFormat="1" applyFont="1" applyBorder="1" applyAlignment="1">
      <alignment horizontal="left" vertical="center"/>
    </xf>
    <xf numFmtId="0" fontId="32" fillId="0" borderId="9" xfId="0" applyFont="1" applyBorder="1" applyAlignment="1" applyProtection="1">
      <alignment horizontal="center" vertical="center" shrinkToFit="1"/>
      <protection locked="0"/>
    </xf>
    <xf numFmtId="177" fontId="32" fillId="0" borderId="9" xfId="0" applyNumberFormat="1" applyFont="1" applyBorder="1" applyAlignment="1" applyProtection="1">
      <alignment horizontal="right" vertical="center"/>
      <protection locked="0"/>
    </xf>
    <xf numFmtId="181" fontId="32" fillId="0" borderId="9" xfId="0" applyNumberFormat="1" applyFont="1" applyBorder="1" applyProtection="1">
      <alignment vertical="center"/>
      <protection locked="0"/>
    </xf>
    <xf numFmtId="0" fontId="32" fillId="0" borderId="74" xfId="0" applyFont="1" applyBorder="1" applyAlignment="1" applyProtection="1">
      <alignment horizontal="center" vertical="center"/>
      <protection locked="0"/>
    </xf>
    <xf numFmtId="0" fontId="32" fillId="0" borderId="74" xfId="0" applyFont="1" applyBorder="1" applyAlignment="1" applyProtection="1">
      <alignment horizontal="right" vertical="center"/>
      <protection locked="0"/>
    </xf>
    <xf numFmtId="0" fontId="32" fillId="0" borderId="75" xfId="0" applyFont="1" applyBorder="1" applyAlignment="1">
      <alignment horizontal="right" vertical="center"/>
    </xf>
    <xf numFmtId="0" fontId="32" fillId="0" borderId="2" xfId="0" applyFont="1" applyBorder="1" applyAlignment="1" applyProtection="1">
      <alignment horizontal="distributed" vertical="center" indent="1"/>
      <protection locked="0"/>
    </xf>
    <xf numFmtId="0" fontId="32" fillId="0" borderId="11" xfId="0" applyFont="1" applyBorder="1" applyAlignment="1">
      <alignment horizontal="right" vertical="center"/>
    </xf>
    <xf numFmtId="180" fontId="32" fillId="0" borderId="75" xfId="0" applyNumberFormat="1" applyFont="1" applyBorder="1" applyAlignment="1">
      <alignment horizontal="left" vertical="center"/>
    </xf>
    <xf numFmtId="0" fontId="32" fillId="0" borderId="2" xfId="0" applyFont="1" applyBorder="1" applyAlignment="1" applyProtection="1">
      <alignment horizontal="center" vertical="center" shrinkToFit="1"/>
      <protection locked="0"/>
    </xf>
    <xf numFmtId="177" fontId="32" fillId="0" borderId="2" xfId="0" applyNumberFormat="1" applyFont="1" applyBorder="1" applyAlignment="1" applyProtection="1">
      <alignment horizontal="right" vertical="center"/>
      <protection locked="0"/>
    </xf>
    <xf numFmtId="181" fontId="32" fillId="0" borderId="2" xfId="0" applyNumberFormat="1" applyFont="1" applyBorder="1" applyProtection="1">
      <alignment vertical="center"/>
      <protection locked="0"/>
    </xf>
    <xf numFmtId="0" fontId="32" fillId="0" borderId="87" xfId="0" applyFont="1" applyBorder="1" applyAlignment="1" applyProtection="1">
      <alignment horizontal="center" vertical="center"/>
      <protection locked="0"/>
    </xf>
    <xf numFmtId="0" fontId="32" fillId="0" borderId="87" xfId="0" applyFont="1" applyBorder="1" applyAlignment="1" applyProtection="1">
      <alignment horizontal="right" vertical="center"/>
      <protection locked="0"/>
    </xf>
    <xf numFmtId="0" fontId="32" fillId="0" borderId="88" xfId="0" applyFont="1" applyBorder="1" applyAlignment="1">
      <alignment horizontal="right" vertical="center"/>
    </xf>
    <xf numFmtId="0" fontId="32" fillId="0" borderId="89" xfId="0" applyFont="1" applyBorder="1" applyAlignment="1" applyProtection="1">
      <alignment horizontal="center" vertical="center"/>
      <protection locked="0"/>
    </xf>
    <xf numFmtId="0" fontId="32" fillId="0" borderId="82" xfId="0" applyFont="1" applyBorder="1" applyAlignment="1">
      <alignment horizontal="right" vertical="center"/>
    </xf>
    <xf numFmtId="180" fontId="32" fillId="0" borderId="88" xfId="0" applyNumberFormat="1" applyFont="1" applyBorder="1" applyAlignment="1">
      <alignment horizontal="left" vertical="center"/>
    </xf>
    <xf numFmtId="177" fontId="32" fillId="0" borderId="89" xfId="0" applyNumberFormat="1" applyFont="1" applyBorder="1" applyAlignment="1" applyProtection="1">
      <alignment horizontal="right" vertical="center"/>
      <protection locked="0"/>
    </xf>
    <xf numFmtId="181" fontId="32" fillId="0" borderId="89" xfId="0" applyNumberFormat="1" applyFont="1" applyBorder="1" applyProtection="1">
      <alignment vertical="center"/>
      <protection locked="0"/>
    </xf>
    <xf numFmtId="177" fontId="32" fillId="0" borderId="5" xfId="0" applyNumberFormat="1" applyFont="1" applyBorder="1" applyAlignment="1" applyProtection="1">
      <alignment horizontal="right" vertical="center"/>
      <protection locked="0"/>
    </xf>
    <xf numFmtId="0" fontId="32" fillId="0" borderId="20" xfId="0" applyFont="1" applyBorder="1" applyAlignment="1">
      <alignment horizontal="right" vertical="center"/>
    </xf>
    <xf numFmtId="180" fontId="32" fillId="0" borderId="70" xfId="0" applyNumberFormat="1" applyFont="1" applyBorder="1" applyAlignment="1">
      <alignment horizontal="left" vertical="center"/>
    </xf>
    <xf numFmtId="0" fontId="32" fillId="0" borderId="11" xfId="0" applyFont="1" applyFill="1" applyBorder="1" applyAlignment="1">
      <alignment horizontal="right" vertical="center"/>
    </xf>
    <xf numFmtId="180" fontId="32" fillId="0" borderId="75" xfId="0" applyNumberFormat="1" applyFont="1" applyFill="1" applyBorder="1" applyAlignment="1">
      <alignment horizontal="left" vertical="center"/>
    </xf>
    <xf numFmtId="177" fontId="32" fillId="0" borderId="2" xfId="0" applyNumberFormat="1" applyFont="1" applyFill="1" applyBorder="1" applyAlignment="1" applyProtection="1">
      <alignment horizontal="right" vertical="center"/>
      <protection locked="0"/>
    </xf>
    <xf numFmtId="181" fontId="32" fillId="0" borderId="2" xfId="0" applyNumberFormat="1" applyFont="1" applyFill="1" applyBorder="1" applyProtection="1">
      <alignment vertical="center"/>
      <protection locked="0"/>
    </xf>
    <xf numFmtId="177" fontId="32" fillId="0" borderId="9" xfId="0" applyNumberFormat="1" applyFont="1" applyFill="1" applyBorder="1" applyAlignment="1" applyProtection="1">
      <alignment horizontal="right" vertical="center"/>
      <protection locked="0"/>
    </xf>
    <xf numFmtId="0" fontId="32" fillId="0" borderId="2" xfId="0" applyFont="1" applyBorder="1" applyAlignment="1" applyProtection="1">
      <alignment horizontal="center" vertical="center"/>
      <protection locked="0"/>
    </xf>
    <xf numFmtId="0" fontId="32" fillId="0" borderId="86" xfId="0" applyNumberFormat="1" applyFont="1" applyBorder="1" applyAlignment="1" applyProtection="1">
      <alignment horizontal="center" vertical="center"/>
      <protection locked="0"/>
    </xf>
    <xf numFmtId="0" fontId="32" fillId="0" borderId="74" xfId="0" applyNumberFormat="1" applyFont="1" applyBorder="1" applyAlignment="1" applyProtection="1">
      <alignment horizontal="center" vertical="center"/>
      <protection locked="0"/>
    </xf>
    <xf numFmtId="0" fontId="32" fillId="0" borderId="87" xfId="0" applyNumberFormat="1" applyFont="1" applyBorder="1" applyAlignment="1" applyProtection="1">
      <alignment horizontal="center" vertical="center"/>
      <protection locked="0"/>
    </xf>
    <xf numFmtId="0" fontId="32" fillId="0" borderId="69" xfId="0" applyNumberFormat="1" applyFont="1" applyBorder="1" applyAlignment="1" applyProtection="1">
      <alignment horizontal="center" vertical="center"/>
      <protection locked="0"/>
    </xf>
    <xf numFmtId="0" fontId="32" fillId="0" borderId="74" xfId="0" applyNumberFormat="1" applyFont="1" applyFill="1" applyBorder="1" applyAlignment="1" applyProtection="1">
      <alignment horizontal="center" vertical="center"/>
      <protection locked="0"/>
    </xf>
    <xf numFmtId="0" fontId="32" fillId="0" borderId="90" xfId="0" applyFont="1" applyBorder="1" applyAlignment="1">
      <alignment horizontal="center" wrapText="1"/>
    </xf>
    <xf numFmtId="0" fontId="15" fillId="0" borderId="91" xfId="0" applyFont="1" applyBorder="1" applyAlignment="1">
      <alignment horizontal="right" vertical="top" wrapText="1"/>
    </xf>
    <xf numFmtId="0" fontId="32" fillId="0" borderId="74" xfId="0" applyFont="1" applyBorder="1" applyAlignment="1">
      <alignment horizontal="right" vertical="center"/>
    </xf>
    <xf numFmtId="0" fontId="32" fillId="0" borderId="86" xfId="0" applyFont="1" applyBorder="1" applyAlignment="1">
      <alignment horizontal="right" vertical="center"/>
    </xf>
    <xf numFmtId="0" fontId="32" fillId="0" borderId="87" xfId="0" applyFont="1" applyBorder="1" applyAlignment="1">
      <alignment horizontal="right" vertical="center"/>
    </xf>
    <xf numFmtId="0" fontId="28" fillId="0" borderId="0" xfId="0" applyFont="1" applyBorder="1" applyAlignment="1">
      <alignment horizontal="center" vertical="center" wrapText="1"/>
    </xf>
    <xf numFmtId="0" fontId="28" fillId="0" borderId="65" xfId="0" applyFont="1" applyBorder="1" applyAlignment="1">
      <alignment horizontal="center" vertical="center" wrapText="1"/>
    </xf>
    <xf numFmtId="0" fontId="28" fillId="0" borderId="93" xfId="0" applyFont="1" applyBorder="1" applyAlignment="1">
      <alignment horizontal="center" vertical="center" wrapText="1"/>
    </xf>
    <xf numFmtId="0" fontId="28" fillId="0" borderId="0" xfId="0" applyFont="1" applyBorder="1" applyAlignment="1" applyProtection="1">
      <alignment horizontal="center" vertical="center" wrapText="1"/>
      <protection locked="0"/>
    </xf>
    <xf numFmtId="181" fontId="27" fillId="0" borderId="74" xfId="0" applyNumberFormat="1" applyFont="1" applyBorder="1" applyAlignment="1">
      <alignment horizontal="right" vertical="center" wrapText="1" indent="1"/>
    </xf>
    <xf numFmtId="181" fontId="27" fillId="0" borderId="66" xfId="0" applyNumberFormat="1" applyFont="1" applyBorder="1" applyAlignment="1">
      <alignment horizontal="right" vertical="center" wrapText="1" indent="1"/>
    </xf>
    <xf numFmtId="181" fontId="27" fillId="0" borderId="74" xfId="0" applyNumberFormat="1" applyFont="1" applyBorder="1" applyAlignment="1" applyProtection="1">
      <alignment horizontal="right" vertical="center" wrapText="1" indent="1"/>
      <protection locked="0"/>
    </xf>
    <xf numFmtId="0" fontId="0" fillId="0" borderId="76" xfId="0" applyBorder="1" applyAlignment="1">
      <alignment horizontal="distributed" vertical="center" indent="1"/>
    </xf>
    <xf numFmtId="0" fontId="0" fillId="0" borderId="75" xfId="0" applyBorder="1" applyAlignment="1">
      <alignment horizontal="distributed" vertical="center" indent="1"/>
    </xf>
    <xf numFmtId="0" fontId="0" fillId="0" borderId="75" xfId="0" applyBorder="1" applyAlignment="1">
      <alignment horizontal="center" vertical="center"/>
    </xf>
    <xf numFmtId="177" fontId="0" fillId="0" borderId="80" xfId="0" applyNumberFormat="1" applyBorder="1" applyAlignment="1" applyProtection="1">
      <alignment horizontal="right" vertical="center"/>
      <protection locked="0"/>
    </xf>
    <xf numFmtId="177" fontId="0" fillId="0" borderId="14" xfId="0" applyNumberFormat="1" applyBorder="1" applyAlignment="1" applyProtection="1">
      <alignment horizontal="right" vertical="center"/>
      <protection locked="0"/>
    </xf>
    <xf numFmtId="0" fontId="0" fillId="0" borderId="69" xfId="0" applyBorder="1">
      <alignment vertical="center"/>
    </xf>
    <xf numFmtId="0" fontId="0" fillId="0" borderId="64" xfId="0" applyBorder="1">
      <alignment vertical="center"/>
    </xf>
    <xf numFmtId="0" fontId="30" fillId="0" borderId="0" xfId="0" applyFont="1" applyAlignment="1">
      <alignment vertical="center"/>
    </xf>
    <xf numFmtId="0" fontId="0" fillId="0" borderId="19" xfId="0" applyBorder="1">
      <alignment vertical="center"/>
    </xf>
    <xf numFmtId="0" fontId="0" fillId="0" borderId="80" xfId="0" applyBorder="1">
      <alignment vertical="center"/>
    </xf>
    <xf numFmtId="0" fontId="0" fillId="0" borderId="92" xfId="0" applyBorder="1">
      <alignment vertical="center"/>
    </xf>
    <xf numFmtId="0" fontId="32" fillId="0" borderId="80" xfId="0" applyFont="1" applyBorder="1" applyAlignment="1">
      <alignment horizontal="right" vertical="center"/>
    </xf>
    <xf numFmtId="0" fontId="32" fillId="0" borderId="71" xfId="0" applyNumberFormat="1" applyFont="1" applyBorder="1" applyAlignment="1" applyProtection="1">
      <alignment horizontal="center" vertical="center"/>
      <protection locked="0"/>
    </xf>
    <xf numFmtId="180" fontId="32" fillId="0" borderId="19" xfId="0" applyNumberFormat="1" applyFont="1" applyBorder="1" applyAlignment="1">
      <alignment horizontal="left" vertical="center"/>
    </xf>
    <xf numFmtId="177" fontId="32" fillId="0" borderId="94" xfId="0" applyNumberFormat="1" applyFont="1" applyBorder="1" applyAlignment="1" applyProtection="1">
      <alignment horizontal="right" vertical="center"/>
      <protection locked="0"/>
    </xf>
    <xf numFmtId="181" fontId="32" fillId="0" borderId="94" xfId="0" applyNumberFormat="1" applyFont="1" applyBorder="1" applyProtection="1">
      <alignment vertical="center"/>
      <protection locked="0"/>
    </xf>
    <xf numFmtId="179" fontId="32" fillId="0" borderId="14" xfId="0" applyNumberFormat="1" applyFont="1" applyBorder="1" applyAlignment="1" applyProtection="1">
      <alignment horizontal="distributed" vertical="center" indent="1"/>
      <protection locked="0"/>
    </xf>
    <xf numFmtId="0" fontId="32" fillId="0" borderId="2" xfId="0" applyFont="1" applyFill="1" applyBorder="1" applyAlignment="1" applyProtection="1">
      <alignment horizontal="distributed" vertical="center" indent="1"/>
      <protection locked="0"/>
    </xf>
    <xf numFmtId="0" fontId="32" fillId="0" borderId="89" xfId="0" applyFont="1" applyFill="1" applyBorder="1" applyAlignment="1" applyProtection="1">
      <alignment horizontal="distributed" vertical="center" indent="1"/>
      <protection locked="0"/>
    </xf>
    <xf numFmtId="0" fontId="32" fillId="0" borderId="9" xfId="0" applyFont="1" applyFill="1" applyBorder="1" applyAlignment="1" applyProtection="1">
      <alignment horizontal="distributed" vertical="center" indent="1"/>
      <protection locked="0"/>
    </xf>
    <xf numFmtId="0" fontId="33" fillId="0" borderId="11" xfId="0" applyFont="1" applyBorder="1" applyAlignment="1">
      <alignment horizontal="right" vertical="center"/>
    </xf>
    <xf numFmtId="0" fontId="33" fillId="0" borderId="74" xfId="0" applyNumberFormat="1" applyFont="1" applyBorder="1" applyAlignment="1" applyProtection="1">
      <alignment horizontal="center" vertical="center"/>
      <protection locked="0"/>
    </xf>
    <xf numFmtId="180" fontId="33" fillId="0" borderId="75" xfId="0" applyNumberFormat="1" applyFont="1" applyBorder="1" applyAlignment="1">
      <alignment horizontal="left" vertical="center"/>
    </xf>
    <xf numFmtId="177" fontId="33" fillId="0" borderId="2" xfId="0" applyNumberFormat="1" applyFont="1" applyBorder="1" applyAlignment="1" applyProtection="1">
      <alignment horizontal="right" vertical="center"/>
      <protection locked="0"/>
    </xf>
    <xf numFmtId="181" fontId="33" fillId="0" borderId="2" xfId="0" applyNumberFormat="1" applyFont="1" applyBorder="1" applyProtection="1">
      <alignment vertical="center"/>
      <protection locked="0"/>
    </xf>
    <xf numFmtId="179" fontId="33" fillId="0" borderId="15" xfId="0" applyNumberFormat="1" applyFont="1" applyBorder="1" applyAlignment="1" applyProtection="1">
      <alignment horizontal="distributed" vertical="center" indent="1"/>
      <protection locked="0"/>
    </xf>
    <xf numFmtId="0" fontId="32" fillId="0" borderId="0" xfId="0" applyFont="1" applyBorder="1" applyAlignment="1">
      <alignment horizontal="right" vertical="center"/>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horizontal="right" vertical="center"/>
      <protection locked="0"/>
    </xf>
    <xf numFmtId="0" fontId="32" fillId="0" borderId="0" xfId="0" applyNumberFormat="1" applyFont="1" applyBorder="1" applyAlignment="1" applyProtection="1">
      <alignment horizontal="center" vertical="center"/>
      <protection locked="0"/>
    </xf>
    <xf numFmtId="0" fontId="32" fillId="0" borderId="0" xfId="0" applyFont="1" applyBorder="1" applyAlignment="1" applyProtection="1">
      <alignment horizontal="distributed" vertical="center" indent="1"/>
      <protection locked="0"/>
    </xf>
    <xf numFmtId="180" fontId="32" fillId="0" borderId="0" xfId="0" applyNumberFormat="1" applyFont="1" applyBorder="1" applyAlignment="1">
      <alignment horizontal="left" vertical="center"/>
    </xf>
    <xf numFmtId="0" fontId="32" fillId="0" borderId="0" xfId="0" applyFont="1" applyBorder="1" applyAlignment="1" applyProtection="1">
      <alignment horizontal="center" vertical="center" shrinkToFit="1"/>
      <protection locked="0"/>
    </xf>
    <xf numFmtId="177" fontId="32" fillId="0" borderId="0" xfId="0" applyNumberFormat="1" applyFont="1" applyBorder="1" applyAlignment="1" applyProtection="1">
      <alignment horizontal="right" vertical="center"/>
      <protection locked="0"/>
    </xf>
    <xf numFmtId="181" fontId="32" fillId="0" borderId="0" xfId="0" applyNumberFormat="1" applyFont="1" applyBorder="1" applyProtection="1">
      <alignment vertical="center"/>
      <protection locked="0"/>
    </xf>
    <xf numFmtId="179" fontId="32" fillId="0" borderId="0" xfId="0" applyNumberFormat="1" applyFont="1" applyBorder="1" applyAlignment="1" applyProtection="1">
      <alignment horizontal="distributed" vertical="center" indent="1"/>
      <protection locked="0"/>
    </xf>
    <xf numFmtId="0" fontId="32" fillId="0" borderId="81" xfId="0" applyFont="1" applyFill="1" applyBorder="1" applyAlignment="1">
      <alignment horizontal="right" vertical="center"/>
    </xf>
    <xf numFmtId="0" fontId="32" fillId="0" borderId="86" xfId="0" applyFont="1" applyFill="1" applyBorder="1" applyAlignment="1" applyProtection="1">
      <alignment horizontal="center" vertical="center"/>
      <protection locked="0"/>
    </xf>
    <xf numFmtId="0" fontId="32" fillId="0" borderId="86" xfId="0" applyFont="1" applyFill="1" applyBorder="1" applyAlignment="1" applyProtection="1">
      <alignment horizontal="right" vertical="center"/>
      <protection locked="0"/>
    </xf>
    <xf numFmtId="0" fontId="32" fillId="0" borderId="74" xfId="0" applyFont="1" applyFill="1" applyBorder="1" applyAlignment="1" applyProtection="1">
      <alignment horizontal="center" vertical="center"/>
      <protection locked="0"/>
    </xf>
    <xf numFmtId="0" fontId="32" fillId="0" borderId="74" xfId="0" applyFont="1" applyFill="1" applyBorder="1" applyAlignment="1" applyProtection="1">
      <alignment horizontal="right" vertical="center"/>
      <protection locked="0"/>
    </xf>
    <xf numFmtId="0" fontId="32" fillId="0" borderId="80" xfId="0" applyFont="1" applyFill="1" applyBorder="1" applyAlignment="1">
      <alignment horizontal="right" vertical="center"/>
    </xf>
    <xf numFmtId="0" fontId="32" fillId="0" borderId="71" xfId="0" applyFont="1" applyFill="1" applyBorder="1" applyAlignment="1" applyProtection="1">
      <alignment horizontal="center" vertical="center"/>
      <protection locked="0"/>
    </xf>
    <xf numFmtId="0" fontId="32" fillId="0" borderId="71" xfId="0" applyFont="1" applyFill="1" applyBorder="1" applyAlignment="1" applyProtection="1">
      <alignment horizontal="right" vertical="center"/>
      <protection locked="0"/>
    </xf>
    <xf numFmtId="0" fontId="32" fillId="0" borderId="82" xfId="0" applyFont="1" applyFill="1" applyBorder="1" applyAlignment="1">
      <alignment horizontal="right" vertical="center"/>
    </xf>
    <xf numFmtId="0" fontId="32" fillId="0" borderId="87" xfId="0" applyFont="1" applyFill="1" applyBorder="1" applyAlignment="1" applyProtection="1">
      <alignment horizontal="center" vertical="center"/>
      <protection locked="0"/>
    </xf>
    <xf numFmtId="0" fontId="32" fillId="0" borderId="87" xfId="0" applyFont="1" applyFill="1" applyBorder="1" applyAlignment="1" applyProtection="1">
      <alignment horizontal="right" vertical="center"/>
      <protection locked="0"/>
    </xf>
    <xf numFmtId="0" fontId="32" fillId="0" borderId="76" xfId="0" applyFont="1" applyFill="1" applyBorder="1" applyAlignment="1">
      <alignment horizontal="right" vertical="center"/>
    </xf>
    <xf numFmtId="0" fontId="32" fillId="0" borderId="75" xfId="0" applyFont="1" applyFill="1" applyBorder="1" applyAlignment="1">
      <alignment horizontal="right" vertical="center"/>
    </xf>
    <xf numFmtId="0" fontId="32" fillId="0" borderId="19" xfId="0" applyFont="1" applyFill="1" applyBorder="1" applyAlignment="1">
      <alignment horizontal="right" vertical="center"/>
    </xf>
    <xf numFmtId="0" fontId="32" fillId="0" borderId="88" xfId="0" applyFont="1" applyFill="1" applyBorder="1" applyAlignment="1">
      <alignment horizontal="right" vertical="center"/>
    </xf>
    <xf numFmtId="0" fontId="32" fillId="0" borderId="69" xfId="0" applyFont="1" applyFill="1" applyBorder="1" applyAlignment="1">
      <alignment horizontal="right" vertical="center"/>
    </xf>
    <xf numFmtId="0" fontId="32" fillId="0" borderId="69" xfId="0" applyFont="1" applyFill="1" applyBorder="1" applyAlignment="1" applyProtection="1">
      <alignment horizontal="center" vertical="center"/>
      <protection locked="0"/>
    </xf>
    <xf numFmtId="0" fontId="32" fillId="0" borderId="69" xfId="0" applyFont="1" applyFill="1" applyBorder="1" applyAlignment="1" applyProtection="1">
      <alignment horizontal="right" vertical="center"/>
      <protection locked="0"/>
    </xf>
    <xf numFmtId="0" fontId="32" fillId="0" borderId="70" xfId="0" applyFont="1" applyFill="1" applyBorder="1" applyAlignment="1">
      <alignment horizontal="right" vertical="center"/>
    </xf>
    <xf numFmtId="0" fontId="32" fillId="0" borderId="74" xfId="0" applyFont="1" applyFill="1" applyBorder="1" applyAlignment="1">
      <alignment horizontal="right" vertical="center"/>
    </xf>
    <xf numFmtId="0" fontId="33" fillId="0" borderId="74" xfId="0" applyFont="1" applyFill="1" applyBorder="1" applyAlignment="1">
      <alignment horizontal="right" vertical="center"/>
    </xf>
    <xf numFmtId="0" fontId="33" fillId="0" borderId="74" xfId="0" applyFont="1" applyFill="1" applyBorder="1" applyAlignment="1" applyProtection="1">
      <alignment horizontal="center" vertical="center"/>
      <protection locked="0"/>
    </xf>
    <xf numFmtId="0" fontId="33" fillId="0" borderId="74" xfId="0" applyFont="1" applyFill="1" applyBorder="1" applyAlignment="1" applyProtection="1">
      <alignment horizontal="right" vertical="center"/>
      <protection locked="0"/>
    </xf>
    <xf numFmtId="0" fontId="33" fillId="0" borderId="75" xfId="0" applyFont="1" applyFill="1" applyBorder="1" applyAlignment="1">
      <alignment horizontal="right" vertical="center"/>
    </xf>
    <xf numFmtId="0" fontId="33" fillId="0" borderId="2" xfId="0" applyFont="1" applyFill="1" applyBorder="1" applyAlignment="1" applyProtection="1">
      <alignment horizontal="distributed" vertical="center" indent="1"/>
      <protection locked="0"/>
    </xf>
    <xf numFmtId="0" fontId="32" fillId="0" borderId="86" xfId="0" applyFont="1" applyFill="1" applyBorder="1" applyAlignment="1">
      <alignment horizontal="right" vertical="center"/>
    </xf>
    <xf numFmtId="177" fontId="34" fillId="0" borderId="2" xfId="0" applyNumberFormat="1" applyFont="1" applyBorder="1" applyProtection="1">
      <alignment vertical="center"/>
      <protection locked="0"/>
    </xf>
    <xf numFmtId="0" fontId="0" fillId="0" borderId="95" xfId="0" applyFill="1" applyBorder="1" applyAlignment="1">
      <alignment horizontal="center" vertical="center" justifyLastLine="1"/>
    </xf>
    <xf numFmtId="177" fontId="32" fillId="0" borderId="94" xfId="0" applyNumberFormat="1" applyFont="1" applyFill="1" applyBorder="1" applyAlignment="1" applyProtection="1">
      <alignment horizontal="right" vertical="center"/>
      <protection locked="0"/>
    </xf>
    <xf numFmtId="177" fontId="32" fillId="0" borderId="89" xfId="0" applyNumberFormat="1" applyFont="1" applyFill="1" applyBorder="1" applyAlignment="1" applyProtection="1">
      <alignment horizontal="right" vertical="center"/>
      <protection locked="0"/>
    </xf>
    <xf numFmtId="0" fontId="0" fillId="0" borderId="0" xfId="0" applyAlignment="1">
      <alignment vertical="center" wrapText="1"/>
    </xf>
    <xf numFmtId="0" fontId="32" fillId="0" borderId="9" xfId="0" applyFont="1" applyBorder="1" applyAlignment="1" applyProtection="1">
      <alignment horizontal="distributed" vertical="center" shrinkToFit="1"/>
      <protection locked="0"/>
    </xf>
    <xf numFmtId="0" fontId="32" fillId="0" borderId="2" xfId="0" applyFont="1" applyBorder="1" applyAlignment="1" applyProtection="1">
      <alignment horizontal="distributed" vertical="center" shrinkToFit="1"/>
      <protection locked="0"/>
    </xf>
    <xf numFmtId="0" fontId="32" fillId="0" borderId="94" xfId="0" applyFont="1" applyBorder="1" applyAlignment="1" applyProtection="1">
      <alignment horizontal="distributed" vertical="center" shrinkToFit="1"/>
      <protection locked="0"/>
    </xf>
    <xf numFmtId="0" fontId="32" fillId="0" borderId="89" xfId="0" applyFont="1" applyBorder="1" applyAlignment="1" applyProtection="1">
      <alignment horizontal="distributed" vertical="center" shrinkToFit="1"/>
      <protection locked="0"/>
    </xf>
    <xf numFmtId="0" fontId="32" fillId="0" borderId="5" xfId="0" applyFont="1" applyBorder="1" applyAlignment="1" applyProtection="1">
      <alignment horizontal="distributed" vertical="center" shrinkToFit="1"/>
      <protection locked="0"/>
    </xf>
    <xf numFmtId="0" fontId="33" fillId="0" borderId="2" xfId="0" applyFont="1" applyBorder="1" applyAlignment="1" applyProtection="1">
      <alignment horizontal="distributed" vertical="center" shrinkToFit="1"/>
      <protection locked="0"/>
    </xf>
    <xf numFmtId="0" fontId="32" fillId="0" borderId="2" xfId="0" applyFont="1" applyFill="1" applyBorder="1" applyAlignment="1" applyProtection="1">
      <alignment horizontal="distributed" vertical="center" shrinkToFit="1"/>
      <protection locked="0"/>
    </xf>
    <xf numFmtId="0" fontId="32" fillId="0" borderId="9" xfId="0" applyFont="1" applyBorder="1" applyAlignment="1" applyProtection="1">
      <alignment horizontal="distributed" vertical="center" indent="1"/>
      <protection locked="0"/>
    </xf>
    <xf numFmtId="0" fontId="32" fillId="0" borderId="89" xfId="0" applyFont="1" applyBorder="1" applyAlignment="1" applyProtection="1">
      <alignment horizontal="distributed" vertical="center" indent="1"/>
      <protection locked="0"/>
    </xf>
    <xf numFmtId="177" fontId="0" fillId="0" borderId="18" xfId="0" applyNumberFormat="1" applyFill="1" applyBorder="1" applyAlignment="1" applyProtection="1">
      <alignment horizontal="right" vertical="center"/>
    </xf>
    <xf numFmtId="176" fontId="0" fillId="0" borderId="46" xfId="0" applyNumberFormat="1" applyFill="1" applyBorder="1" applyAlignment="1" applyProtection="1">
      <alignment horizontal="center" vertical="center"/>
    </xf>
    <xf numFmtId="0" fontId="32" fillId="0" borderId="0" xfId="0" applyFont="1" applyAlignment="1">
      <alignment vertical="center" wrapText="1"/>
    </xf>
    <xf numFmtId="0" fontId="32" fillId="0" borderId="0" xfId="0" applyFont="1" applyAlignment="1">
      <alignment vertical="top" wrapText="1"/>
    </xf>
    <xf numFmtId="0" fontId="35" fillId="0" borderId="0" xfId="0" applyFont="1" applyAlignment="1">
      <alignment vertical="top" wrapText="1"/>
    </xf>
    <xf numFmtId="0" fontId="32" fillId="0" borderId="0" xfId="0" applyFont="1" applyAlignment="1">
      <alignment horizontal="center" vertical="center" wrapText="1"/>
    </xf>
    <xf numFmtId="0" fontId="35" fillId="0" borderId="0" xfId="0" applyFont="1" applyAlignment="1">
      <alignment horizontal="justify" vertical="center"/>
    </xf>
    <xf numFmtId="0" fontId="35" fillId="0" borderId="0" xfId="0" applyFont="1" applyAlignment="1">
      <alignment vertical="center" wrapText="1"/>
    </xf>
    <xf numFmtId="0" fontId="0" fillId="0" borderId="97" xfId="0" applyBorder="1" applyAlignment="1">
      <alignment horizontal="distributed" vertical="center" indent="1"/>
    </xf>
    <xf numFmtId="0" fontId="0" fillId="0" borderId="0" xfId="0" applyAlignment="1">
      <alignment vertical="center" wrapText="1"/>
    </xf>
    <xf numFmtId="0" fontId="32" fillId="0" borderId="0" xfId="0" applyFont="1" applyAlignment="1">
      <alignment horizontal="center" vertical="center" wrapText="1"/>
    </xf>
    <xf numFmtId="0" fontId="32" fillId="0" borderId="0" xfId="0" applyFont="1" applyAlignment="1">
      <alignment vertical="center" wrapText="1"/>
    </xf>
    <xf numFmtId="0" fontId="35" fillId="0" borderId="0" xfId="0" applyFont="1" applyAlignment="1">
      <alignment horizontal="justify" vertical="center" wrapText="1"/>
    </xf>
    <xf numFmtId="0" fontId="35" fillId="0" borderId="0" xfId="0" applyFont="1" applyAlignment="1">
      <alignment vertical="center"/>
    </xf>
    <xf numFmtId="0" fontId="0" fillId="0" borderId="98" xfId="0" applyBorder="1" applyAlignment="1">
      <alignment horizontal="distributed" vertical="center" indent="1"/>
    </xf>
    <xf numFmtId="0" fontId="0" fillId="0" borderId="99" xfId="0" applyBorder="1" applyAlignment="1">
      <alignment horizontal="distributed" vertical="center" wrapText="1" indent="1"/>
    </xf>
    <xf numFmtId="177" fontId="0" fillId="0" borderId="16" xfId="0" applyNumberFormat="1" applyBorder="1" applyAlignment="1" applyProtection="1">
      <alignment horizontal="center" vertical="center"/>
      <protection locked="0"/>
    </xf>
    <xf numFmtId="178" fontId="0" fillId="2" borderId="20" xfId="0" applyNumberFormat="1" applyFill="1" applyBorder="1" applyAlignment="1" applyProtection="1">
      <alignment horizontal="center" vertical="center"/>
    </xf>
    <xf numFmtId="177" fontId="0" fillId="0" borderId="6" xfId="0" applyNumberFormat="1" applyBorder="1" applyAlignment="1" applyProtection="1">
      <alignment horizontal="center" vertical="center"/>
    </xf>
    <xf numFmtId="177" fontId="0" fillId="0" borderId="5" xfId="0" applyNumberFormat="1" applyBorder="1" applyAlignment="1" applyProtection="1">
      <alignment horizontal="center" vertical="center"/>
      <protection locked="0"/>
    </xf>
    <xf numFmtId="185" fontId="0" fillId="2" borderId="79" xfId="0" applyNumberFormat="1" applyFill="1" applyBorder="1" applyAlignment="1" applyProtection="1">
      <alignment vertical="center"/>
    </xf>
    <xf numFmtId="177" fontId="0" fillId="2" borderId="64" xfId="0" applyNumberFormat="1" applyFill="1" applyBorder="1" applyProtection="1">
      <alignment vertical="center"/>
    </xf>
    <xf numFmtId="178" fontId="0" fillId="2" borderId="19" xfId="0" applyNumberFormat="1" applyFill="1" applyBorder="1" applyAlignment="1" applyProtection="1">
      <alignment horizontal="center" vertical="center"/>
    </xf>
    <xf numFmtId="178" fontId="0" fillId="2" borderId="70" xfId="0" applyNumberFormat="1" applyFill="1" applyBorder="1" applyAlignment="1" applyProtection="1">
      <alignment horizontal="center" vertical="center"/>
    </xf>
    <xf numFmtId="178" fontId="0" fillId="2" borderId="64" xfId="0" applyNumberFormat="1" applyFill="1" applyBorder="1" applyAlignment="1" applyProtection="1">
      <alignment horizontal="center" vertical="center"/>
    </xf>
    <xf numFmtId="177" fontId="0" fillId="2" borderId="45" xfId="0" applyNumberFormat="1" applyFill="1" applyBorder="1" applyProtection="1">
      <alignment vertical="center"/>
    </xf>
    <xf numFmtId="177" fontId="0" fillId="2" borderId="75" xfId="0" applyNumberFormat="1" applyFill="1" applyBorder="1" applyProtection="1">
      <alignment vertical="center"/>
    </xf>
    <xf numFmtId="177" fontId="0" fillId="2" borderId="12" xfId="0" applyNumberFormat="1" applyFill="1" applyBorder="1" applyProtection="1">
      <alignment vertical="center"/>
    </xf>
    <xf numFmtId="177" fontId="0" fillId="2" borderId="17" xfId="0" applyNumberFormat="1" applyFill="1" applyBorder="1" applyProtection="1">
      <alignment vertical="center"/>
    </xf>
    <xf numFmtId="38" fontId="0" fillId="2" borderId="10" xfId="0" applyNumberFormat="1" applyFill="1" applyBorder="1" applyAlignment="1" applyProtection="1">
      <alignment horizontal="right" vertical="center"/>
    </xf>
    <xf numFmtId="38" fontId="0" fillId="2" borderId="28" xfId="0" applyNumberFormat="1" applyFill="1" applyBorder="1" applyProtection="1">
      <alignment vertical="center"/>
    </xf>
    <xf numFmtId="38" fontId="0" fillId="2" borderId="11" xfId="0" applyNumberFormat="1" applyFill="1" applyBorder="1" applyProtection="1">
      <alignment vertical="center"/>
    </xf>
    <xf numFmtId="38" fontId="0" fillId="2" borderId="18" xfId="0" applyNumberFormat="1" applyFill="1" applyBorder="1" applyProtection="1">
      <alignment vertical="center"/>
    </xf>
    <xf numFmtId="38" fontId="0" fillId="2" borderId="100" xfId="0" applyNumberFormat="1" applyFill="1" applyBorder="1" applyProtection="1">
      <alignment vertical="center"/>
    </xf>
    <xf numFmtId="0" fontId="0" fillId="0" borderId="101" xfId="0" applyBorder="1" applyAlignment="1">
      <alignment horizontal="distributed" vertical="center" indent="1"/>
    </xf>
    <xf numFmtId="0" fontId="0" fillId="2" borderId="102" xfId="0" applyFill="1" applyBorder="1" applyAlignment="1">
      <alignment horizontal="distributed" vertical="center" wrapText="1" indent="1"/>
    </xf>
    <xf numFmtId="0" fontId="0" fillId="0" borderId="103" xfId="0" applyBorder="1" applyAlignment="1">
      <alignment horizontal="distributed" vertical="center" indent="1"/>
    </xf>
    <xf numFmtId="0" fontId="0" fillId="0" borderId="104" xfId="0" applyBorder="1" applyAlignment="1">
      <alignment horizontal="distributed" vertical="center" indent="1"/>
    </xf>
    <xf numFmtId="0" fontId="0" fillId="2" borderId="105" xfId="0" applyFill="1" applyBorder="1" applyAlignment="1">
      <alignment horizontal="distributed" vertical="center" wrapText="1" indent="1"/>
    </xf>
    <xf numFmtId="0" fontId="0" fillId="0" borderId="105" xfId="0" applyBorder="1" applyAlignment="1">
      <alignment horizontal="distributed" vertical="center" wrapText="1" indent="1"/>
    </xf>
    <xf numFmtId="0" fontId="0" fillId="0" borderId="106" xfId="0" applyBorder="1" applyAlignment="1">
      <alignment horizontal="distributed" vertical="center" wrapText="1" indent="1"/>
    </xf>
    <xf numFmtId="0" fontId="0" fillId="2" borderId="107" xfId="0" applyFill="1" applyBorder="1" applyAlignment="1">
      <alignment horizontal="distributed" vertical="center" wrapText="1" indent="1"/>
    </xf>
    <xf numFmtId="0" fontId="0" fillId="0" borderId="108" xfId="0" applyBorder="1" applyAlignment="1">
      <alignment horizontal="distributed" vertical="center" indent="1"/>
    </xf>
    <xf numFmtId="0" fontId="0" fillId="0" borderId="46" xfId="0" applyBorder="1" applyAlignment="1">
      <alignment horizontal="distributed" vertical="center" indent="4"/>
    </xf>
    <xf numFmtId="0" fontId="0" fillId="0" borderId="109" xfId="0" applyBorder="1" applyAlignment="1">
      <alignment horizontal="distributed" vertical="center" indent="1"/>
    </xf>
    <xf numFmtId="177" fontId="0" fillId="0" borderId="110" xfId="0" applyNumberFormat="1" applyBorder="1" applyProtection="1">
      <alignment vertical="center"/>
    </xf>
    <xf numFmtId="177" fontId="0" fillId="0" borderId="111" xfId="0" applyNumberFormat="1" applyBorder="1" applyProtection="1">
      <alignment vertical="center"/>
    </xf>
    <xf numFmtId="0" fontId="0" fillId="0" borderId="69" xfId="0" applyBorder="1">
      <alignment vertical="center"/>
    </xf>
    <xf numFmtId="0" fontId="0" fillId="0" borderId="70" xfId="0" applyBorder="1">
      <alignment vertical="center"/>
    </xf>
    <xf numFmtId="0" fontId="0" fillId="0" borderId="64" xfId="0" applyBorder="1">
      <alignment vertical="center"/>
    </xf>
    <xf numFmtId="0" fontId="29" fillId="0" borderId="92" xfId="0" applyFont="1" applyBorder="1">
      <alignment vertical="center"/>
    </xf>
    <xf numFmtId="0" fontId="14" fillId="0" borderId="92" xfId="0" applyFont="1" applyBorder="1" applyAlignment="1">
      <alignment vertical="center"/>
    </xf>
    <xf numFmtId="0" fontId="29" fillId="0" borderId="80" xfId="0" applyFont="1" applyBorder="1">
      <alignment vertical="center"/>
    </xf>
    <xf numFmtId="177" fontId="0" fillId="0" borderId="18" xfId="0" applyNumberFormat="1" applyFont="1" applyBorder="1" applyAlignment="1">
      <alignment horizontal="right" vertical="center"/>
    </xf>
    <xf numFmtId="177" fontId="0" fillId="0" borderId="5" xfId="0" applyNumberFormat="1" applyFill="1" applyBorder="1" applyProtection="1">
      <alignment vertical="center"/>
      <protection locked="0"/>
    </xf>
    <xf numFmtId="0" fontId="0" fillId="0" borderId="0" xfId="0">
      <alignment vertical="center"/>
    </xf>
    <xf numFmtId="0" fontId="17" fillId="0" borderId="3" xfId="0" applyFont="1" applyFill="1" applyBorder="1" applyAlignment="1">
      <alignment vertical="center" shrinkToFit="1"/>
    </xf>
    <xf numFmtId="177" fontId="0" fillId="0" borderId="84" xfId="0" applyNumberFormat="1" applyBorder="1" applyAlignment="1" applyProtection="1">
      <alignment horizontal="right" vertical="center"/>
      <protection locked="0"/>
    </xf>
    <xf numFmtId="177" fontId="0" fillId="0" borderId="15" xfId="0" applyNumberFormat="1" applyBorder="1" applyAlignment="1" applyProtection="1">
      <alignment horizontal="right" vertical="center"/>
      <protection locked="0"/>
    </xf>
    <xf numFmtId="177" fontId="0" fillId="0" borderId="11" xfId="0" applyNumberFormat="1" applyBorder="1" applyProtection="1">
      <alignment vertical="center"/>
      <protection locked="0"/>
    </xf>
    <xf numFmtId="0" fontId="0" fillId="0" borderId="77" xfId="0" applyFill="1" applyBorder="1" applyAlignment="1">
      <alignment horizontal="center" vertical="center" justifyLastLine="1"/>
    </xf>
    <xf numFmtId="177" fontId="0" fillId="0" borderId="77" xfId="0" applyNumberFormat="1" applyFill="1" applyBorder="1" applyAlignment="1" applyProtection="1">
      <alignment horizontal="left" vertical="top" wrapText="1"/>
      <protection locked="0"/>
    </xf>
    <xf numFmtId="38" fontId="0" fillId="2" borderId="92" xfId="0" applyNumberFormat="1" applyFill="1" applyBorder="1" applyProtection="1">
      <alignment vertical="center"/>
    </xf>
    <xf numFmtId="178" fontId="0" fillId="2" borderId="11" xfId="0" applyNumberFormat="1" applyFill="1" applyBorder="1" applyAlignment="1" applyProtection="1">
      <alignment horizontal="right" vertical="center"/>
    </xf>
    <xf numFmtId="185" fontId="0" fillId="2" borderId="75" xfId="0" applyNumberFormat="1" applyFill="1" applyBorder="1" applyAlignment="1" applyProtection="1">
      <alignment vertical="center"/>
    </xf>
    <xf numFmtId="186" fontId="0" fillId="0" borderId="115" xfId="0" applyNumberFormat="1" applyFont="1" applyFill="1" applyBorder="1" applyAlignment="1" applyProtection="1">
      <alignment vertical="center" shrinkToFit="1"/>
      <protection locked="0"/>
    </xf>
    <xf numFmtId="177" fontId="0" fillId="0" borderId="85" xfId="0" applyNumberFormat="1" applyBorder="1" applyAlignment="1" applyProtection="1">
      <alignment horizontal="right" vertical="center"/>
      <protection locked="0"/>
    </xf>
    <xf numFmtId="177" fontId="0" fillId="0" borderId="18" xfId="0" applyNumberFormat="1" applyFont="1" applyFill="1" applyBorder="1" applyAlignment="1">
      <alignment horizontal="right" vertical="center"/>
    </xf>
    <xf numFmtId="177" fontId="0" fillId="0" borderId="81"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181" fontId="0" fillId="0" borderId="14" xfId="0" applyNumberFormat="1" applyFill="1" applyBorder="1" applyAlignment="1">
      <alignment horizontal="right" vertical="center"/>
    </xf>
    <xf numFmtId="177" fontId="0" fillId="0" borderId="83" xfId="0" applyNumberFormat="1" applyBorder="1" applyAlignment="1" applyProtection="1">
      <alignment horizontal="right" vertical="center"/>
      <protection locked="0"/>
    </xf>
    <xf numFmtId="177" fontId="0" fillId="0" borderId="127" xfId="0" applyNumberFormat="1" applyFill="1" applyBorder="1" applyAlignment="1">
      <alignment horizontal="right" vertical="center"/>
    </xf>
    <xf numFmtId="0" fontId="37" fillId="0" borderId="0" xfId="0" applyFont="1">
      <alignment vertical="center"/>
    </xf>
    <xf numFmtId="177" fontId="0" fillId="0" borderId="84" xfId="0" applyNumberFormat="1" applyFill="1" applyBorder="1" applyProtection="1">
      <alignment vertical="center"/>
    </xf>
    <xf numFmtId="177" fontId="0" fillId="0" borderId="85" xfId="0" applyNumberFormat="1" applyFill="1" applyBorder="1" applyAlignment="1" applyProtection="1">
      <alignment horizontal="center" vertical="center"/>
    </xf>
    <xf numFmtId="177" fontId="0" fillId="0" borderId="15" xfId="0" applyNumberFormat="1" applyFill="1" applyBorder="1" applyProtection="1">
      <alignment vertical="center"/>
    </xf>
    <xf numFmtId="177" fontId="0" fillId="0" borderId="13" xfId="0" applyNumberFormat="1" applyFill="1" applyBorder="1" applyProtection="1">
      <alignment vertical="center"/>
    </xf>
    <xf numFmtId="177" fontId="0" fillId="0" borderId="85" xfId="0" applyNumberFormat="1" applyFill="1" applyBorder="1" applyProtection="1">
      <alignment vertical="center"/>
    </xf>
    <xf numFmtId="177" fontId="0" fillId="0" borderId="113" xfId="0" applyNumberFormat="1" applyFill="1" applyBorder="1" applyAlignment="1" applyProtection="1">
      <alignment horizontal="right" vertical="center"/>
      <protection locked="0"/>
    </xf>
    <xf numFmtId="176" fontId="0" fillId="0" borderId="76" xfId="0" applyNumberFormat="1" applyFill="1" applyBorder="1" applyAlignment="1" applyProtection="1">
      <alignment horizontal="center" vertical="center"/>
      <protection locked="0"/>
    </xf>
    <xf numFmtId="38" fontId="0" fillId="0" borderId="81" xfId="0" applyNumberFormat="1" applyFill="1" applyBorder="1" applyProtection="1">
      <alignment vertical="center"/>
    </xf>
    <xf numFmtId="177" fontId="0" fillId="0" borderId="76" xfId="0" applyNumberFormat="1" applyFill="1" applyBorder="1" applyProtection="1">
      <alignment vertical="center"/>
    </xf>
    <xf numFmtId="177" fontId="0" fillId="0" borderId="128" xfId="0" applyNumberFormat="1" applyFill="1" applyBorder="1" applyAlignment="1" applyProtection="1">
      <alignment horizontal="right" vertical="center"/>
      <protection locked="0"/>
    </xf>
    <xf numFmtId="176" fontId="0" fillId="0" borderId="70" xfId="0" applyNumberFormat="1" applyFill="1" applyBorder="1" applyAlignment="1" applyProtection="1">
      <alignment horizontal="center" vertical="center"/>
      <protection locked="0"/>
    </xf>
    <xf numFmtId="178" fontId="0" fillId="0" borderId="20" xfId="0" applyNumberFormat="1" applyFill="1" applyBorder="1" applyAlignment="1" applyProtection="1">
      <alignment horizontal="center" vertical="center"/>
    </xf>
    <xf numFmtId="177" fontId="0" fillId="0" borderId="115" xfId="0" applyNumberFormat="1" applyFill="1" applyBorder="1" applyAlignment="1" applyProtection="1">
      <alignment horizontal="right" vertical="center"/>
      <protection locked="0"/>
    </xf>
    <xf numFmtId="176" fontId="0" fillId="0" borderId="75" xfId="0" applyNumberFormat="1" applyFill="1" applyBorder="1" applyAlignment="1" applyProtection="1">
      <alignment horizontal="center" vertical="center"/>
      <protection locked="0"/>
    </xf>
    <xf numFmtId="38" fontId="0" fillId="0" borderId="11" xfId="0" applyNumberFormat="1" applyFill="1" applyBorder="1" applyProtection="1">
      <alignment vertical="center"/>
    </xf>
    <xf numFmtId="177" fontId="0" fillId="0" borderId="75" xfId="0" applyNumberFormat="1" applyFill="1" applyBorder="1" applyProtection="1">
      <alignment vertical="center"/>
    </xf>
    <xf numFmtId="178" fontId="0" fillId="0" borderId="70" xfId="0" applyNumberFormat="1" applyFill="1" applyBorder="1" applyAlignment="1" applyProtection="1">
      <alignment horizontal="center" vertical="center"/>
    </xf>
    <xf numFmtId="178" fontId="0" fillId="0" borderId="64" xfId="0" applyNumberFormat="1" applyFill="1" applyBorder="1" applyAlignment="1" applyProtection="1">
      <alignment horizontal="center" vertical="center"/>
    </xf>
    <xf numFmtId="178" fontId="0" fillId="0" borderId="19" xfId="0" applyNumberFormat="1" applyFill="1" applyBorder="1" applyAlignment="1" applyProtection="1">
      <alignment horizontal="center" vertical="center"/>
    </xf>
    <xf numFmtId="177" fontId="0" fillId="0" borderId="117" xfId="0" applyNumberFormat="1" applyFill="1" applyBorder="1" applyAlignment="1" applyProtection="1">
      <alignment horizontal="right" vertical="center"/>
      <protection locked="0"/>
    </xf>
    <xf numFmtId="176" fontId="0" fillId="0" borderId="79" xfId="0" applyNumberFormat="1" applyFill="1" applyBorder="1" applyAlignment="1" applyProtection="1">
      <alignment horizontal="center" vertical="center"/>
      <protection locked="0"/>
    </xf>
    <xf numFmtId="38" fontId="0" fillId="0" borderId="10" xfId="0" applyNumberFormat="1" applyFill="1" applyBorder="1" applyProtection="1">
      <alignment vertical="center"/>
    </xf>
    <xf numFmtId="177" fontId="0" fillId="0" borderId="79" xfId="0" applyNumberFormat="1" applyFill="1" applyBorder="1" applyProtection="1">
      <alignment vertical="center"/>
    </xf>
    <xf numFmtId="38" fontId="0" fillId="0" borderId="18" xfId="0" applyNumberFormat="1" applyFill="1" applyBorder="1" applyProtection="1">
      <alignment vertical="center"/>
    </xf>
    <xf numFmtId="177" fontId="0" fillId="0" borderId="12" xfId="0" applyNumberFormat="1" applyFill="1" applyBorder="1" applyProtection="1">
      <alignment vertical="center"/>
    </xf>
    <xf numFmtId="177" fontId="0" fillId="0" borderId="110" xfId="0" applyNumberFormat="1" applyFill="1" applyBorder="1" applyProtection="1">
      <alignment vertical="center"/>
    </xf>
    <xf numFmtId="177" fontId="0" fillId="0" borderId="70" xfId="0" applyNumberFormat="1" applyFill="1" applyBorder="1" applyProtection="1">
      <alignment vertical="center"/>
    </xf>
    <xf numFmtId="0" fontId="0" fillId="0" borderId="0" xfId="0" applyBorder="1" applyAlignment="1">
      <alignment vertical="center"/>
    </xf>
    <xf numFmtId="177" fontId="0" fillId="0" borderId="127" xfId="0" applyNumberFormat="1" applyFill="1" applyBorder="1" applyAlignment="1" applyProtection="1">
      <alignment horizontal="right" vertical="center"/>
      <protection locked="0"/>
    </xf>
    <xf numFmtId="177" fontId="0" fillId="0" borderId="84" xfId="0" applyNumberFormat="1" applyFill="1" applyBorder="1" applyAlignment="1" applyProtection="1">
      <alignment horizontal="right" vertical="center"/>
      <protection locked="0"/>
    </xf>
    <xf numFmtId="177" fontId="0" fillId="0" borderId="15" xfId="0" applyNumberForma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83" xfId="0" applyNumberFormat="1" applyFill="1" applyBorder="1" applyAlignment="1" applyProtection="1">
      <alignment horizontal="right" vertical="center"/>
      <protection locked="0"/>
    </xf>
    <xf numFmtId="177" fontId="0" fillId="0" borderId="13" xfId="0" applyNumberFormat="1" applyFill="1" applyBorder="1" applyAlignment="1" applyProtection="1">
      <alignment horizontal="right" vertical="center"/>
      <protection locked="0"/>
    </xf>
    <xf numFmtId="0" fontId="0" fillId="0" borderId="0" xfId="0" applyFill="1">
      <alignment vertical="center"/>
    </xf>
    <xf numFmtId="177" fontId="0" fillId="0" borderId="3" xfId="0" applyNumberFormat="1" applyFill="1" applyBorder="1" applyAlignment="1" applyProtection="1">
      <alignment horizontal="right" vertical="center"/>
      <protection locked="0"/>
    </xf>
    <xf numFmtId="177" fontId="0" fillId="0" borderId="9" xfId="0" applyNumberFormat="1" applyFill="1" applyBorder="1" applyAlignment="1" applyProtection="1">
      <alignment horizontal="right" vertical="center"/>
      <protection locked="0"/>
    </xf>
    <xf numFmtId="177" fontId="0" fillId="0" borderId="2" xfId="0" applyNumberFormat="1" applyFill="1" applyBorder="1" applyAlignment="1" applyProtection="1">
      <alignment horizontal="right" vertical="center"/>
      <protection locked="0"/>
    </xf>
    <xf numFmtId="177" fontId="0" fillId="0" borderId="89" xfId="0" applyNumberFormat="1" applyFill="1" applyBorder="1" applyAlignment="1" applyProtection="1">
      <alignment horizontal="right" vertical="center"/>
      <protection locked="0"/>
    </xf>
    <xf numFmtId="0" fontId="0" fillId="0" borderId="0" xfId="0" applyFill="1" applyAlignment="1">
      <alignment vertical="center" wrapText="1"/>
    </xf>
    <xf numFmtId="0" fontId="0" fillId="0" borderId="135" xfId="0" applyFill="1" applyBorder="1" applyAlignment="1">
      <alignment horizontal="center" vertical="center" wrapText="1"/>
    </xf>
    <xf numFmtId="0" fontId="0" fillId="0" borderId="136" xfId="0" applyFill="1" applyBorder="1" applyAlignment="1">
      <alignment horizontal="distributed" vertical="center" indent="3"/>
    </xf>
    <xf numFmtId="0" fontId="0" fillId="0" borderId="136" xfId="0" applyFill="1" applyBorder="1" applyAlignment="1">
      <alignment vertical="center" wrapText="1"/>
    </xf>
    <xf numFmtId="0" fontId="0" fillId="0" borderId="137" xfId="0" applyFill="1" applyBorder="1" applyAlignment="1">
      <alignment vertical="center" wrapText="1"/>
    </xf>
    <xf numFmtId="0" fontId="17" fillId="0" borderId="9" xfId="0" applyFont="1" applyFill="1" applyBorder="1" applyAlignment="1">
      <alignment vertical="center" shrinkToFit="1"/>
    </xf>
    <xf numFmtId="0" fontId="17" fillId="0" borderId="2" xfId="0" applyFont="1" applyFill="1" applyBorder="1" applyAlignment="1">
      <alignment vertical="center" shrinkToFit="1"/>
    </xf>
    <xf numFmtId="0" fontId="17" fillId="0" borderId="89" xfId="0" applyFont="1" applyFill="1" applyBorder="1" applyAlignment="1">
      <alignment vertical="center" shrinkToFit="1"/>
    </xf>
    <xf numFmtId="177" fontId="0" fillId="0" borderId="127" xfId="0" applyNumberFormat="1" applyFill="1" applyBorder="1" applyAlignment="1" applyProtection="1">
      <alignment horizontal="left" vertical="top" wrapText="1"/>
      <protection locked="0"/>
    </xf>
    <xf numFmtId="186" fontId="0" fillId="0" borderId="113" xfId="0" applyNumberFormat="1" applyFont="1" applyFill="1" applyBorder="1" applyAlignment="1" applyProtection="1">
      <alignment vertical="center" shrinkToFit="1"/>
      <protection locked="0"/>
    </xf>
    <xf numFmtId="187" fontId="0" fillId="0" borderId="76" xfId="0" applyNumberFormat="1" applyFont="1" applyFill="1" applyBorder="1" applyAlignment="1" applyProtection="1">
      <alignment vertical="center" shrinkToFit="1"/>
      <protection locked="0"/>
    </xf>
    <xf numFmtId="186" fontId="0" fillId="0" borderId="86" xfId="0" applyNumberFormat="1" applyFont="1" applyFill="1" applyBorder="1" applyAlignment="1" applyProtection="1">
      <alignment vertical="center" shrinkToFit="1"/>
      <protection locked="0"/>
    </xf>
    <xf numFmtId="187" fontId="0" fillId="0" borderId="119" xfId="0" applyNumberFormat="1" applyFont="1" applyFill="1" applyBorder="1" applyAlignment="1" applyProtection="1">
      <alignment vertical="center" shrinkToFit="1"/>
      <protection locked="0"/>
    </xf>
    <xf numFmtId="187" fontId="0" fillId="0" borderId="86" xfId="0" applyNumberFormat="1" applyFont="1" applyFill="1" applyBorder="1" applyAlignment="1" applyProtection="1">
      <alignment vertical="center" shrinkToFit="1"/>
      <protection locked="0"/>
    </xf>
    <xf numFmtId="186" fontId="0" fillId="0" borderId="81" xfId="0" applyNumberFormat="1" applyFont="1" applyFill="1" applyBorder="1" applyAlignment="1" applyProtection="1">
      <alignment vertical="center" shrinkToFit="1"/>
      <protection locked="0"/>
    </xf>
    <xf numFmtId="187" fontId="0" fillId="0" borderId="119" xfId="0" applyNumberFormat="1" applyFont="1" applyFill="1" applyBorder="1" applyAlignment="1" applyProtection="1">
      <alignment horizontal="center" vertical="center" shrinkToFit="1"/>
      <protection locked="0"/>
    </xf>
    <xf numFmtId="187" fontId="0" fillId="0" borderId="75" xfId="0" applyNumberFormat="1" applyFont="1" applyFill="1" applyBorder="1" applyAlignment="1" applyProtection="1">
      <alignment vertical="center" shrinkToFit="1"/>
      <protection locked="0"/>
    </xf>
    <xf numFmtId="186" fontId="0" fillId="0" borderId="74" xfId="0" applyNumberFormat="1" applyFont="1" applyFill="1" applyBorder="1" applyAlignment="1" applyProtection="1">
      <alignment vertical="center" shrinkToFit="1"/>
      <protection locked="0"/>
    </xf>
    <xf numFmtId="187" fontId="0" fillId="0" borderId="97" xfId="0" applyNumberFormat="1" applyFont="1" applyFill="1" applyBorder="1" applyAlignment="1" applyProtection="1">
      <alignment vertical="center" shrinkToFit="1"/>
      <protection locked="0"/>
    </xf>
    <xf numFmtId="187" fontId="0" fillId="0" borderId="74" xfId="0" applyNumberFormat="1" applyFont="1" applyFill="1" applyBorder="1" applyAlignment="1" applyProtection="1">
      <alignment vertical="center" shrinkToFit="1"/>
      <protection locked="0"/>
    </xf>
    <xf numFmtId="186" fontId="0" fillId="0" borderId="11" xfId="0" applyNumberFormat="1" applyFont="1" applyFill="1" applyBorder="1" applyAlignment="1" applyProtection="1">
      <alignment vertical="center" shrinkToFit="1"/>
      <protection locked="0"/>
    </xf>
    <xf numFmtId="187" fontId="0" fillId="0" borderId="97" xfId="0" applyNumberFormat="1" applyFont="1" applyFill="1" applyBorder="1" applyAlignment="1" applyProtection="1">
      <alignment horizontal="center" vertical="center" shrinkToFit="1"/>
      <protection locked="0"/>
    </xf>
    <xf numFmtId="186" fontId="0" fillId="0" borderId="117" xfId="0" applyNumberFormat="1" applyFont="1" applyFill="1" applyBorder="1" applyAlignment="1" applyProtection="1">
      <alignment vertical="center" shrinkToFit="1"/>
      <protection locked="0"/>
    </xf>
    <xf numFmtId="187" fontId="0" fillId="0" borderId="79" xfId="0" applyNumberFormat="1" applyFont="1" applyFill="1" applyBorder="1" applyAlignment="1" applyProtection="1">
      <alignment vertical="center" shrinkToFit="1"/>
      <protection locked="0"/>
    </xf>
    <xf numFmtId="186" fontId="0" fillId="0" borderId="142" xfId="0" applyNumberFormat="1" applyFont="1" applyFill="1" applyBorder="1" applyAlignment="1" applyProtection="1">
      <alignment vertical="center" shrinkToFit="1"/>
      <protection locked="0"/>
    </xf>
    <xf numFmtId="187" fontId="0" fillId="0" borderId="98" xfId="0" applyNumberFormat="1" applyFont="1" applyFill="1" applyBorder="1" applyAlignment="1" applyProtection="1">
      <alignment vertical="center" shrinkToFit="1"/>
      <protection locked="0"/>
    </xf>
    <xf numFmtId="187" fontId="0" fillId="0" borderId="142" xfId="0" applyNumberFormat="1" applyFont="1" applyFill="1" applyBorder="1" applyAlignment="1" applyProtection="1">
      <alignment vertical="center" shrinkToFit="1"/>
      <protection locked="0"/>
    </xf>
    <xf numFmtId="186" fontId="0" fillId="0" borderId="10" xfId="0" applyNumberFormat="1" applyFont="1" applyFill="1" applyBorder="1" applyAlignment="1" applyProtection="1">
      <alignment vertical="center" shrinkToFit="1"/>
      <protection locked="0"/>
    </xf>
    <xf numFmtId="187" fontId="0" fillId="0" borderId="98" xfId="0" applyNumberFormat="1" applyFont="1" applyFill="1" applyBorder="1" applyAlignment="1" applyProtection="1">
      <alignment horizontal="center" vertical="center" shrinkToFit="1"/>
      <protection locked="0"/>
    </xf>
    <xf numFmtId="0" fontId="0" fillId="0" borderId="95" xfId="0" applyFill="1" applyBorder="1" applyAlignment="1">
      <alignment horizontal="center" vertical="center" wrapText="1" justifyLastLine="1"/>
    </xf>
    <xf numFmtId="0" fontId="0" fillId="0" borderId="0" xfId="0" applyAlignment="1">
      <alignment vertical="center" wrapText="1"/>
    </xf>
    <xf numFmtId="0" fontId="14" fillId="0" borderId="0" xfId="0" applyFont="1" applyFill="1">
      <alignment vertical="center"/>
    </xf>
    <xf numFmtId="0" fontId="0" fillId="0" borderId="11" xfId="0" applyFill="1" applyBorder="1">
      <alignment vertical="center"/>
    </xf>
    <xf numFmtId="0" fontId="0" fillId="0" borderId="75" xfId="0" applyFill="1" applyBorder="1">
      <alignment vertical="center"/>
    </xf>
    <xf numFmtId="0" fontId="0" fillId="0" borderId="139" xfId="0" applyFill="1" applyBorder="1" applyAlignment="1">
      <alignment horizontal="center" vertical="center"/>
    </xf>
    <xf numFmtId="0" fontId="0" fillId="0" borderId="77" xfId="0" applyFill="1" applyBorder="1" applyAlignment="1">
      <alignment horizontal="center" vertical="center" wrapText="1" justifyLastLine="1"/>
    </xf>
    <xf numFmtId="177" fontId="0" fillId="0" borderId="20" xfId="0" applyNumberFormat="1" applyFill="1" applyBorder="1" applyAlignment="1">
      <alignment horizontal="right" vertical="center"/>
    </xf>
    <xf numFmtId="177" fontId="0" fillId="0" borderId="11" xfId="0" applyNumberFormat="1" applyFill="1" applyBorder="1" applyAlignment="1">
      <alignment horizontal="right" vertical="center"/>
    </xf>
    <xf numFmtId="181" fontId="0" fillId="0" borderId="80" xfId="0" applyNumberFormat="1" applyFill="1" applyBorder="1" applyAlignment="1">
      <alignment horizontal="right" vertical="center"/>
    </xf>
    <xf numFmtId="177" fontId="0" fillId="0" borderId="81" xfId="0" applyNumberFormat="1" applyFill="1" applyBorder="1" applyAlignment="1">
      <alignment horizontal="right" vertical="center"/>
    </xf>
    <xf numFmtId="177" fontId="0" fillId="0" borderId="82" xfId="0" applyNumberFormat="1" applyFill="1" applyBorder="1" applyAlignment="1">
      <alignment horizontal="right" vertical="center"/>
    </xf>
    <xf numFmtId="177" fontId="0" fillId="0" borderId="10" xfId="0" applyNumberFormat="1" applyFill="1" applyBorder="1" applyAlignment="1">
      <alignment horizontal="right" vertical="center"/>
    </xf>
    <xf numFmtId="177" fontId="0" fillId="0" borderId="18" xfId="0" applyNumberFormat="1" applyFill="1" applyBorder="1" applyAlignment="1">
      <alignment horizontal="right" vertical="center"/>
    </xf>
    <xf numFmtId="177" fontId="0" fillId="0" borderId="20" xfId="0" applyNumberFormat="1" applyFill="1" applyBorder="1" applyAlignment="1" applyProtection="1">
      <alignment horizontal="right" vertical="center"/>
    </xf>
    <xf numFmtId="177" fontId="0" fillId="0" borderId="82" xfId="0" applyNumberFormat="1" applyFill="1" applyBorder="1" applyAlignment="1" applyProtection="1">
      <alignment horizontal="right" vertical="center"/>
    </xf>
    <xf numFmtId="177" fontId="0" fillId="0" borderId="81" xfId="0" applyNumberFormat="1" applyFill="1" applyBorder="1" applyAlignment="1" applyProtection="1">
      <alignment horizontal="right" vertical="center"/>
    </xf>
    <xf numFmtId="177" fontId="0" fillId="0" borderId="11" xfId="0" applyNumberFormat="1" applyFill="1" applyBorder="1" applyAlignment="1" applyProtection="1">
      <alignment horizontal="right" vertical="center"/>
    </xf>
    <xf numFmtId="177" fontId="0" fillId="0" borderId="80" xfId="0" applyNumberFormat="1" applyFill="1" applyBorder="1" applyAlignment="1" applyProtection="1">
      <alignment horizontal="right" vertical="center"/>
    </xf>
    <xf numFmtId="0" fontId="0" fillId="0" borderId="95" xfId="0" applyBorder="1" applyAlignment="1">
      <alignment horizontal="center" vertical="center" wrapText="1" justifyLastLine="1"/>
    </xf>
    <xf numFmtId="0" fontId="32" fillId="0" borderId="78" xfId="0" applyFont="1" applyBorder="1" applyAlignment="1">
      <alignment horizontal="right" vertical="center"/>
    </xf>
    <xf numFmtId="0" fontId="32" fillId="0" borderId="78" xfId="0" applyFont="1" applyBorder="1" applyAlignment="1" applyProtection="1">
      <alignment horizontal="center" vertical="center"/>
      <protection locked="0"/>
    </xf>
    <xf numFmtId="0" fontId="32" fillId="0" borderId="78" xfId="0" applyFont="1" applyBorder="1" applyAlignment="1" applyProtection="1">
      <alignment horizontal="right" vertical="center"/>
      <protection locked="0"/>
    </xf>
    <xf numFmtId="0" fontId="32" fillId="0" borderId="165" xfId="0" applyFont="1" applyBorder="1" applyAlignment="1">
      <alignment horizontal="right" vertical="center"/>
    </xf>
    <xf numFmtId="0" fontId="32" fillId="0" borderId="90" xfId="0" applyFont="1" applyBorder="1" applyAlignment="1" applyProtection="1">
      <alignment horizontal="distributed" vertical="center" indent="1"/>
      <protection locked="0"/>
    </xf>
    <xf numFmtId="0" fontId="32" fillId="0" borderId="178" xfId="0" applyFont="1" applyBorder="1" applyAlignment="1">
      <alignment horizontal="right" vertical="center"/>
    </xf>
    <xf numFmtId="0" fontId="32" fillId="0" borderId="78" xfId="0" applyNumberFormat="1" applyFont="1" applyBorder="1" applyAlignment="1" applyProtection="1">
      <alignment horizontal="center" vertical="center"/>
      <protection locked="0"/>
    </xf>
    <xf numFmtId="180" fontId="32" fillId="0" borderId="165" xfId="0" applyNumberFormat="1" applyFont="1" applyBorder="1" applyAlignment="1">
      <alignment horizontal="left" vertical="center"/>
    </xf>
    <xf numFmtId="0" fontId="32" fillId="0" borderId="90" xfId="0" applyFont="1" applyBorder="1" applyAlignment="1" applyProtection="1">
      <alignment horizontal="distributed" vertical="center" shrinkToFit="1"/>
      <protection locked="0"/>
    </xf>
    <xf numFmtId="177" fontId="32" fillId="0" borderId="90" xfId="0" applyNumberFormat="1" applyFont="1" applyBorder="1" applyAlignment="1" applyProtection="1">
      <alignment horizontal="right" vertical="center"/>
      <protection locked="0"/>
    </xf>
    <xf numFmtId="181" fontId="32" fillId="0" borderId="90" xfId="0" applyNumberFormat="1" applyFont="1" applyBorder="1" applyProtection="1">
      <alignment vertical="center"/>
      <protection locked="0"/>
    </xf>
    <xf numFmtId="179" fontId="32" fillId="0" borderId="7" xfId="0" applyNumberFormat="1" applyFont="1" applyBorder="1" applyAlignment="1" applyProtection="1">
      <alignment horizontal="distributed" vertical="center" indent="1"/>
      <protection locked="0"/>
    </xf>
    <xf numFmtId="0" fontId="32" fillId="0" borderId="86" xfId="0" applyNumberFormat="1" applyFont="1" applyFill="1" applyBorder="1" applyAlignment="1" applyProtection="1">
      <alignment horizontal="center" vertical="center"/>
      <protection locked="0"/>
    </xf>
    <xf numFmtId="180" fontId="32" fillId="0" borderId="76" xfId="0" applyNumberFormat="1" applyFont="1" applyFill="1" applyBorder="1" applyAlignment="1">
      <alignment horizontal="left" vertical="center"/>
    </xf>
    <xf numFmtId="0" fontId="32" fillId="0" borderId="9" xfId="0" applyFont="1" applyFill="1" applyBorder="1" applyAlignment="1" applyProtection="1">
      <alignment horizontal="center" vertical="center" shrinkToFit="1"/>
      <protection locked="0"/>
    </xf>
    <xf numFmtId="181" fontId="32" fillId="0" borderId="9" xfId="0" applyNumberFormat="1" applyFont="1" applyFill="1" applyBorder="1" applyProtection="1">
      <alignment vertical="center"/>
      <protection locked="0"/>
    </xf>
    <xf numFmtId="179" fontId="32" fillId="0" borderId="84" xfId="0" applyNumberFormat="1" applyFont="1" applyFill="1" applyBorder="1" applyAlignment="1" applyProtection="1">
      <alignment horizontal="distributed" vertical="center" indent="1"/>
      <protection locked="0"/>
    </xf>
    <xf numFmtId="0" fontId="17" fillId="0" borderId="91" xfId="0" applyFont="1" applyFill="1" applyBorder="1" applyAlignment="1">
      <alignment vertical="center" shrinkToFit="1"/>
    </xf>
    <xf numFmtId="177" fontId="0" fillId="0" borderId="91" xfId="0" applyNumberFormat="1" applyFill="1" applyBorder="1" applyAlignment="1" applyProtection="1">
      <alignment horizontal="right" vertical="center"/>
      <protection locked="0"/>
    </xf>
    <xf numFmtId="177" fontId="0" fillId="0" borderId="6" xfId="0" applyNumberFormat="1" applyFill="1" applyBorder="1" applyAlignment="1" applyProtection="1">
      <alignment horizontal="right" vertical="center"/>
      <protection locked="0"/>
    </xf>
    <xf numFmtId="0" fontId="0" fillId="0" borderId="0" xfId="0" applyFill="1" applyBorder="1" applyAlignment="1">
      <alignment vertical="center"/>
    </xf>
    <xf numFmtId="186" fontId="0" fillId="0" borderId="118" xfId="0" applyNumberFormat="1" applyFont="1" applyFill="1" applyBorder="1" applyAlignment="1" applyProtection="1">
      <alignment vertical="center" shrinkToFit="1"/>
      <protection locked="0"/>
    </xf>
    <xf numFmtId="184" fontId="0" fillId="0" borderId="113" xfId="0" applyNumberFormat="1" applyFont="1" applyFill="1" applyBorder="1" applyAlignment="1" applyProtection="1">
      <alignment vertical="center" shrinkToFit="1"/>
      <protection locked="0"/>
    </xf>
    <xf numFmtId="184" fontId="0" fillId="0" borderId="56" xfId="0" applyNumberFormat="1" applyFont="1" applyFill="1" applyBorder="1" applyAlignment="1" applyProtection="1">
      <alignment vertical="center" shrinkToFit="1"/>
      <protection locked="0"/>
    </xf>
    <xf numFmtId="184" fontId="0" fillId="0" borderId="30" xfId="0" applyNumberFormat="1" applyFill="1" applyBorder="1" applyAlignment="1">
      <alignment vertical="center" shrinkToFit="1"/>
    </xf>
    <xf numFmtId="176" fontId="0" fillId="0" borderId="35" xfId="0" applyNumberFormat="1" applyFill="1" applyBorder="1" applyAlignment="1">
      <alignment horizontal="center" vertical="center" shrinkToFit="1"/>
    </xf>
    <xf numFmtId="186" fontId="0" fillId="0" borderId="120" xfId="0" applyNumberFormat="1" applyFont="1" applyFill="1" applyBorder="1" applyAlignment="1" applyProtection="1">
      <alignment vertical="center" shrinkToFit="1"/>
      <protection locked="0"/>
    </xf>
    <xf numFmtId="184" fontId="0" fillId="0" borderId="115" xfId="0" applyNumberFormat="1" applyFont="1" applyFill="1" applyBorder="1" applyAlignment="1" applyProtection="1">
      <alignment vertical="center" shrinkToFit="1"/>
      <protection locked="0"/>
    </xf>
    <xf numFmtId="184" fontId="0" fillId="0" borderId="58" xfId="0" applyNumberFormat="1" applyFont="1" applyFill="1" applyBorder="1" applyAlignment="1" applyProtection="1">
      <alignment vertical="center" shrinkToFit="1"/>
      <protection locked="0"/>
    </xf>
    <xf numFmtId="184" fontId="0" fillId="0" borderId="31" xfId="0" applyNumberFormat="1" applyFill="1" applyBorder="1" applyAlignment="1">
      <alignment vertical="center" shrinkToFit="1"/>
    </xf>
    <xf numFmtId="176" fontId="0" fillId="0" borderId="36" xfId="0" applyNumberFormat="1" applyFill="1" applyBorder="1" applyAlignment="1">
      <alignment horizontal="center" vertical="center" shrinkToFit="1"/>
    </xf>
    <xf numFmtId="186" fontId="0" fillId="0" borderId="121" xfId="0" applyNumberFormat="1" applyFont="1" applyFill="1" applyBorder="1" applyAlignment="1" applyProtection="1">
      <alignment vertical="center" shrinkToFit="1"/>
      <protection locked="0"/>
    </xf>
    <xf numFmtId="184" fontId="0" fillId="0" borderId="117" xfId="0" applyNumberFormat="1" applyFont="1" applyFill="1" applyBorder="1" applyAlignment="1" applyProtection="1">
      <alignment vertical="center" shrinkToFit="1"/>
      <protection locked="0"/>
    </xf>
    <xf numFmtId="184" fontId="0" fillId="0" borderId="122" xfId="0" applyNumberFormat="1" applyFont="1" applyFill="1" applyBorder="1" applyAlignment="1" applyProtection="1">
      <alignment vertical="center" shrinkToFit="1"/>
      <protection locked="0"/>
    </xf>
    <xf numFmtId="184" fontId="0" fillId="0" borderId="32" xfId="0" applyNumberFormat="1" applyFill="1" applyBorder="1" applyAlignment="1">
      <alignment vertical="center" shrinkToFit="1"/>
    </xf>
    <xf numFmtId="176" fontId="0" fillId="0" borderId="37" xfId="0" applyNumberFormat="1" applyFill="1" applyBorder="1" applyAlignment="1">
      <alignment horizontal="center" vertical="center" shrinkToFit="1"/>
    </xf>
    <xf numFmtId="184" fontId="0" fillId="0" borderId="1" xfId="0" applyNumberFormat="1" applyFill="1" applyBorder="1" applyAlignment="1">
      <alignment vertical="center" shrinkToFit="1"/>
    </xf>
    <xf numFmtId="176" fontId="0" fillId="0" borderId="34" xfId="0" applyNumberFormat="1" applyFill="1" applyBorder="1" applyAlignment="1">
      <alignment horizontal="center" vertical="center" shrinkToFit="1"/>
    </xf>
    <xf numFmtId="184" fontId="0" fillId="0" borderId="28" xfId="0" applyNumberFormat="1" applyFill="1" applyBorder="1" applyAlignment="1">
      <alignment vertical="center" shrinkToFit="1"/>
    </xf>
    <xf numFmtId="176" fontId="0" fillId="0" borderId="46" xfId="0" applyNumberFormat="1" applyFill="1" applyBorder="1" applyAlignment="1">
      <alignment horizontal="center" vertical="center" shrinkToFit="1"/>
    </xf>
    <xf numFmtId="184" fontId="0" fillId="0" borderId="33" xfId="0" applyNumberFormat="1" applyFill="1" applyBorder="1" applyAlignment="1">
      <alignment vertical="center" shrinkToFit="1"/>
    </xf>
    <xf numFmtId="176" fontId="0" fillId="0" borderId="38" xfId="0" applyNumberFormat="1" applyFill="1" applyBorder="1" applyAlignment="1">
      <alignment horizontal="center" vertical="center" shrinkToFit="1"/>
    </xf>
    <xf numFmtId="0" fontId="0" fillId="0" borderId="1" xfId="0" applyFill="1" applyBorder="1" applyAlignment="1">
      <alignment vertical="center"/>
    </xf>
    <xf numFmtId="184" fontId="0" fillId="0" borderId="39" xfId="0" applyNumberFormat="1" applyFill="1" applyBorder="1" applyAlignment="1">
      <alignment vertical="center" shrinkToFit="1"/>
    </xf>
    <xf numFmtId="176" fontId="0" fillId="0" borderId="41" xfId="0" applyNumberFormat="1" applyFill="1" applyBorder="1" applyAlignment="1">
      <alignment horizontal="center" vertical="center" shrinkToFit="1"/>
    </xf>
    <xf numFmtId="184" fontId="0" fillId="0" borderId="40" xfId="0" applyNumberFormat="1" applyFill="1" applyBorder="1" applyAlignment="1">
      <alignment vertical="center" shrinkToFit="1"/>
    </xf>
    <xf numFmtId="176" fontId="0" fillId="0" borderId="42" xfId="0" applyNumberFormat="1" applyFill="1" applyBorder="1" applyAlignment="1">
      <alignment horizontal="center" vertical="center" shrinkToFit="1"/>
    </xf>
    <xf numFmtId="184" fontId="0" fillId="0" borderId="29" xfId="0" applyNumberFormat="1" applyFill="1" applyBorder="1" applyAlignment="1">
      <alignment vertical="center" shrinkToFit="1"/>
    </xf>
    <xf numFmtId="176" fontId="0" fillId="0" borderId="45" xfId="0" applyNumberFormat="1" applyFill="1" applyBorder="1" applyAlignment="1">
      <alignment horizontal="center" vertical="center" shrinkToFit="1"/>
    </xf>
    <xf numFmtId="177" fontId="0" fillId="0" borderId="29" xfId="0" applyNumberFormat="1" applyFill="1" applyBorder="1" applyAlignment="1">
      <alignment horizontal="right" vertical="center" shrinkToFit="1"/>
    </xf>
    <xf numFmtId="184" fontId="0" fillId="0" borderId="44" xfId="0" applyNumberFormat="1" applyFill="1" applyBorder="1" applyAlignment="1">
      <alignment vertical="center" shrinkToFit="1"/>
    </xf>
    <xf numFmtId="176" fontId="0" fillId="0" borderId="43" xfId="0" applyNumberFormat="1" applyFill="1" applyBorder="1" applyAlignment="1">
      <alignment horizontal="center" vertical="center" shrinkToFit="1"/>
    </xf>
    <xf numFmtId="177" fontId="0" fillId="0" borderId="85" xfId="0" applyNumberFormat="1" applyFill="1" applyBorder="1" applyAlignment="1" applyProtection="1">
      <alignment horizontal="right" vertical="center"/>
      <protection locked="0"/>
    </xf>
    <xf numFmtId="177" fontId="0" fillId="0" borderId="14" xfId="0" applyNumberFormat="1" applyFill="1" applyBorder="1" applyAlignment="1" applyProtection="1">
      <alignment horizontal="right" vertical="center"/>
      <protection locked="0"/>
    </xf>
    <xf numFmtId="177" fontId="0" fillId="0" borderId="3" xfId="0" applyNumberFormat="1" applyFill="1" applyBorder="1" applyProtection="1">
      <alignment vertical="center"/>
      <protection locked="0"/>
    </xf>
    <xf numFmtId="177" fontId="0" fillId="0" borderId="140" xfId="0" applyNumberFormat="1" applyFill="1" applyBorder="1" applyProtection="1">
      <alignment vertical="center"/>
      <protection locked="0"/>
    </xf>
    <xf numFmtId="177" fontId="0" fillId="0" borderId="141" xfId="0" applyNumberFormat="1" applyFill="1" applyBorder="1" applyProtection="1">
      <alignment vertical="center"/>
    </xf>
    <xf numFmtId="0" fontId="14" fillId="0" borderId="0" xfId="0" applyFont="1" applyFill="1">
      <alignment vertical="center"/>
    </xf>
    <xf numFmtId="177" fontId="0" fillId="0" borderId="60" xfId="0" applyNumberFormat="1" applyFill="1" applyBorder="1" applyAlignment="1">
      <alignment vertical="center" shrinkToFit="1"/>
    </xf>
    <xf numFmtId="176" fontId="0" fillId="0" borderId="54" xfId="0" applyNumberFormat="1" applyFill="1" applyBorder="1" applyAlignment="1">
      <alignment horizontal="center" vertical="center" shrinkToFit="1"/>
    </xf>
    <xf numFmtId="177" fontId="0" fillId="0" borderId="47" xfId="0" applyNumberFormat="1" applyFill="1" applyBorder="1" applyAlignment="1">
      <alignment vertical="center" shrinkToFit="1"/>
    </xf>
    <xf numFmtId="176" fontId="0" fillId="0" borderId="50" xfId="0" applyNumberFormat="1" applyFill="1" applyBorder="1" applyAlignment="1">
      <alignment horizontal="center" vertical="center" shrinkToFit="1"/>
    </xf>
    <xf numFmtId="177" fontId="0" fillId="0" borderId="48" xfId="0" applyNumberFormat="1" applyFill="1" applyBorder="1" applyAlignment="1">
      <alignment vertical="center" shrinkToFit="1"/>
    </xf>
    <xf numFmtId="176" fontId="0" fillId="0" borderId="53" xfId="0" applyNumberFormat="1" applyFill="1" applyBorder="1" applyAlignment="1">
      <alignment horizontal="center" vertical="center" shrinkToFit="1"/>
    </xf>
    <xf numFmtId="177" fontId="0" fillId="0" borderId="55" xfId="0" applyNumberFormat="1" applyFill="1" applyBorder="1" applyAlignment="1">
      <alignment vertical="center" shrinkToFit="1"/>
    </xf>
    <xf numFmtId="176" fontId="0" fillId="0" borderId="56" xfId="0" applyNumberFormat="1" applyFill="1" applyBorder="1" applyAlignment="1">
      <alignment horizontal="center" vertical="center" shrinkToFit="1"/>
    </xf>
    <xf numFmtId="186" fontId="3" fillId="0" borderId="30" xfId="0" applyNumberFormat="1" applyFont="1" applyFill="1" applyBorder="1" applyAlignment="1" applyProtection="1">
      <alignment vertical="center" shrinkToFit="1"/>
      <protection locked="0"/>
    </xf>
    <xf numFmtId="187" fontId="3" fillId="0" borderId="76" xfId="0" applyNumberFormat="1" applyFont="1" applyFill="1" applyBorder="1" applyAlignment="1" applyProtection="1">
      <alignment horizontal="center" vertical="center" shrinkToFit="1"/>
      <protection locked="0"/>
    </xf>
    <xf numFmtId="186" fontId="3" fillId="0" borderId="112" xfId="0" applyNumberFormat="1" applyFont="1" applyFill="1" applyBorder="1" applyAlignment="1" applyProtection="1">
      <alignment vertical="center" shrinkToFit="1"/>
      <protection locked="0"/>
    </xf>
    <xf numFmtId="187" fontId="3" fillId="0" borderId="103" xfId="0" applyNumberFormat="1" applyFont="1" applyFill="1" applyBorder="1" applyAlignment="1" applyProtection="1">
      <alignment horizontal="center" vertical="center" shrinkToFit="1"/>
      <protection locked="0"/>
    </xf>
    <xf numFmtId="186" fontId="3" fillId="0" borderId="113" xfId="0" applyNumberFormat="1" applyFont="1" applyFill="1" applyBorder="1" applyAlignment="1" applyProtection="1">
      <alignment vertical="center" shrinkToFit="1"/>
      <protection locked="0"/>
    </xf>
    <xf numFmtId="177" fontId="3" fillId="0" borderId="112" xfId="0" applyNumberFormat="1" applyFont="1" applyFill="1" applyBorder="1" applyAlignment="1" applyProtection="1">
      <alignment vertical="center" shrinkToFit="1"/>
      <protection locked="0"/>
    </xf>
    <xf numFmtId="176" fontId="3" fillId="0" borderId="35" xfId="0" applyNumberFormat="1" applyFont="1" applyFill="1" applyBorder="1" applyAlignment="1" applyProtection="1">
      <alignment horizontal="center" vertical="center" shrinkToFit="1"/>
      <protection locked="0"/>
    </xf>
    <xf numFmtId="177" fontId="0" fillId="0" borderId="57" xfId="0" applyNumberFormat="1" applyFill="1" applyBorder="1" applyAlignment="1">
      <alignment vertical="center" shrinkToFit="1"/>
    </xf>
    <xf numFmtId="176" fontId="0" fillId="0" borderId="58" xfId="0" applyNumberFormat="1" applyFill="1" applyBorder="1" applyAlignment="1">
      <alignment horizontal="center" vertical="center" shrinkToFit="1"/>
    </xf>
    <xf numFmtId="186" fontId="3" fillId="0" borderId="39" xfId="0" applyNumberFormat="1" applyFont="1" applyFill="1" applyBorder="1" applyAlignment="1" applyProtection="1">
      <alignment vertical="center" shrinkToFit="1"/>
      <protection locked="0"/>
    </xf>
    <xf numFmtId="187" fontId="3" fillId="0" borderId="75" xfId="0" applyNumberFormat="1" applyFont="1" applyFill="1" applyBorder="1" applyAlignment="1" applyProtection="1">
      <alignment horizontal="center" vertical="center" shrinkToFit="1"/>
      <protection locked="0"/>
    </xf>
    <xf numFmtId="186" fontId="3" fillId="0" borderId="114" xfId="0" applyNumberFormat="1" applyFont="1" applyFill="1" applyBorder="1" applyAlignment="1" applyProtection="1">
      <alignment vertical="center" shrinkToFit="1"/>
      <protection locked="0"/>
    </xf>
    <xf numFmtId="187" fontId="3" fillId="0" borderId="104" xfId="0" applyNumberFormat="1" applyFont="1" applyFill="1" applyBorder="1" applyAlignment="1" applyProtection="1">
      <alignment horizontal="center" vertical="center" shrinkToFit="1"/>
      <protection locked="0"/>
    </xf>
    <xf numFmtId="186" fontId="3" fillId="0" borderId="115" xfId="0" applyNumberFormat="1" applyFont="1" applyFill="1" applyBorder="1" applyAlignment="1" applyProtection="1">
      <alignment vertical="center" shrinkToFit="1"/>
      <protection locked="0"/>
    </xf>
    <xf numFmtId="177" fontId="3" fillId="0" borderId="114" xfId="0" applyNumberFormat="1" applyFont="1" applyFill="1" applyBorder="1" applyAlignment="1" applyProtection="1">
      <alignment vertical="center" shrinkToFit="1"/>
      <protection locked="0"/>
    </xf>
    <xf numFmtId="176" fontId="3" fillId="0" borderId="41" xfId="0" applyNumberFormat="1" applyFont="1" applyFill="1" applyBorder="1" applyAlignment="1" applyProtection="1">
      <alignment horizontal="center" vertical="center" shrinkToFit="1"/>
      <protection locked="0"/>
    </xf>
    <xf numFmtId="186" fontId="3" fillId="0" borderId="40" xfId="0" applyNumberFormat="1" applyFont="1" applyFill="1" applyBorder="1" applyAlignment="1" applyProtection="1">
      <alignment vertical="center" shrinkToFit="1"/>
      <protection locked="0"/>
    </xf>
    <xf numFmtId="187" fontId="3" fillId="0" borderId="79" xfId="0" applyNumberFormat="1" applyFont="1" applyFill="1" applyBorder="1" applyAlignment="1" applyProtection="1">
      <alignment horizontal="center" vertical="center" shrinkToFit="1"/>
      <protection locked="0"/>
    </xf>
    <xf numFmtId="186" fontId="3" fillId="0" borderId="116" xfId="0" applyNumberFormat="1" applyFont="1" applyFill="1" applyBorder="1" applyAlignment="1" applyProtection="1">
      <alignment vertical="center" shrinkToFit="1"/>
      <protection locked="0"/>
    </xf>
    <xf numFmtId="187" fontId="3" fillId="0" borderId="108" xfId="0" applyNumberFormat="1" applyFont="1" applyFill="1" applyBorder="1" applyAlignment="1" applyProtection="1">
      <alignment horizontal="center" vertical="center" shrinkToFit="1"/>
      <protection locked="0"/>
    </xf>
    <xf numFmtId="186" fontId="3" fillId="0" borderId="117" xfId="0" applyNumberFormat="1" applyFont="1" applyFill="1" applyBorder="1" applyAlignment="1" applyProtection="1">
      <alignment vertical="center" shrinkToFit="1"/>
      <protection locked="0"/>
    </xf>
    <xf numFmtId="177" fontId="3" fillId="0" borderId="116" xfId="0" applyNumberFormat="1" applyFont="1" applyFill="1" applyBorder="1" applyAlignment="1" applyProtection="1">
      <alignment vertical="center" shrinkToFit="1"/>
      <protection locked="0"/>
    </xf>
    <xf numFmtId="176" fontId="3" fillId="0" borderId="42" xfId="0" applyNumberFormat="1" applyFont="1" applyFill="1" applyBorder="1" applyAlignment="1" applyProtection="1">
      <alignment horizontal="center" vertical="center" shrinkToFit="1"/>
      <protection locked="0"/>
    </xf>
    <xf numFmtId="177" fontId="0" fillId="0" borderId="59" xfId="0" applyNumberFormat="1" applyFill="1" applyBorder="1" applyAlignment="1">
      <alignment vertical="center" shrinkToFit="1"/>
    </xf>
    <xf numFmtId="176" fontId="0" fillId="0" borderId="96" xfId="0" applyNumberFormat="1" applyFill="1" applyBorder="1" applyAlignment="1">
      <alignment horizontal="center" vertical="center" shrinkToFit="1"/>
    </xf>
    <xf numFmtId="177" fontId="0" fillId="0" borderId="33" xfId="0" applyNumberFormat="1" applyFill="1" applyBorder="1" applyAlignment="1">
      <alignment vertical="center" shrinkToFit="1"/>
    </xf>
    <xf numFmtId="176" fontId="0" fillId="0" borderId="1" xfId="0" applyNumberFormat="1" applyFill="1" applyBorder="1" applyAlignment="1">
      <alignment horizontal="center" vertical="center" shrinkToFit="1"/>
    </xf>
    <xf numFmtId="177" fontId="0" fillId="0" borderId="29" xfId="0" applyNumberFormat="1" applyFill="1" applyBorder="1" applyAlignment="1">
      <alignment vertical="center" shrinkToFit="1"/>
    </xf>
    <xf numFmtId="177" fontId="0" fillId="0" borderId="49" xfId="0" applyNumberFormat="1" applyFill="1" applyBorder="1" applyAlignment="1">
      <alignment vertical="center" shrinkToFit="1"/>
    </xf>
    <xf numFmtId="176" fontId="0" fillId="0" borderId="12" xfId="0" applyNumberFormat="1" applyFill="1" applyBorder="1" applyAlignment="1">
      <alignment horizontal="center" vertical="center" shrinkToFit="1"/>
    </xf>
    <xf numFmtId="176" fontId="0" fillId="0" borderId="51" xfId="0" applyNumberFormat="1" applyFill="1" applyBorder="1" applyAlignment="1">
      <alignment horizontal="center" vertical="center" shrinkToFit="1"/>
    </xf>
    <xf numFmtId="177" fontId="0" fillId="0" borderId="52" xfId="0" applyNumberFormat="1" applyFill="1" applyBorder="1" applyAlignment="1">
      <alignment vertical="center" shrinkToFit="1"/>
    </xf>
    <xf numFmtId="177" fontId="3" fillId="0" borderId="57" xfId="0" applyNumberFormat="1" applyFont="1" applyFill="1" applyBorder="1" applyAlignment="1">
      <alignment vertical="center" shrinkToFit="1"/>
    </xf>
    <xf numFmtId="176" fontId="3" fillId="0" borderId="58" xfId="0" applyNumberFormat="1" applyFont="1" applyFill="1" applyBorder="1" applyAlignment="1">
      <alignment horizontal="center" vertical="center" shrinkToFit="1"/>
    </xf>
    <xf numFmtId="186" fontId="0" fillId="0" borderId="39" xfId="0" applyNumberFormat="1" applyFont="1" applyFill="1" applyBorder="1" applyAlignment="1" applyProtection="1">
      <alignment vertical="center" shrinkToFit="1"/>
      <protection locked="0"/>
    </xf>
    <xf numFmtId="187" fontId="0" fillId="0" borderId="74" xfId="0" applyNumberFormat="1" applyFont="1" applyFill="1" applyBorder="1" applyAlignment="1" applyProtection="1">
      <alignment horizontal="center" vertical="center" shrinkToFit="1"/>
      <protection locked="0"/>
    </xf>
    <xf numFmtId="187" fontId="0" fillId="0" borderId="75" xfId="0" applyNumberFormat="1" applyFont="1" applyFill="1" applyBorder="1" applyAlignment="1" applyProtection="1">
      <alignment horizontal="center" vertical="center" shrinkToFit="1"/>
      <protection locked="0"/>
    </xf>
    <xf numFmtId="186" fontId="0" fillId="0" borderId="114" xfId="0" applyNumberFormat="1" applyFont="1" applyFill="1" applyBorder="1" applyAlignment="1" applyProtection="1">
      <alignment vertical="center" shrinkToFit="1"/>
      <protection locked="0"/>
    </xf>
    <xf numFmtId="187" fontId="0" fillId="0" borderId="104" xfId="0" applyNumberFormat="1" applyFont="1" applyFill="1" applyBorder="1" applyAlignment="1" applyProtection="1">
      <alignment horizontal="center" vertical="center" shrinkToFit="1"/>
      <protection locked="0"/>
    </xf>
    <xf numFmtId="177" fontId="3" fillId="0" borderId="123" xfId="0" applyNumberFormat="1" applyFont="1" applyFill="1" applyBorder="1" applyAlignment="1">
      <alignment vertical="center" shrinkToFit="1"/>
    </xf>
    <xf numFmtId="176" fontId="3" fillId="0" borderId="124" xfId="0" applyNumberFormat="1" applyFont="1" applyFill="1" applyBorder="1" applyAlignment="1">
      <alignment horizontal="center" vertical="center" shrinkToFit="1"/>
    </xf>
    <xf numFmtId="186" fontId="0" fillId="0" borderId="31" xfId="0" applyNumberFormat="1" applyFont="1" applyFill="1" applyBorder="1" applyAlignment="1" applyProtection="1">
      <alignment vertical="center" shrinkToFit="1"/>
      <protection locked="0"/>
    </xf>
    <xf numFmtId="187" fontId="0" fillId="0" borderId="69" xfId="0" applyNumberFormat="1" applyFont="1" applyFill="1" applyBorder="1" applyAlignment="1" applyProtection="1">
      <alignment horizontal="center" vertical="center" shrinkToFit="1"/>
      <protection locked="0"/>
    </xf>
    <xf numFmtId="186" fontId="0" fillId="0" borderId="128" xfId="0" applyNumberFormat="1" applyFont="1" applyFill="1" applyBorder="1" applyAlignment="1" applyProtection="1">
      <alignment vertical="center" shrinkToFit="1"/>
      <protection locked="0"/>
    </xf>
    <xf numFmtId="187" fontId="0" fillId="0" borderId="70" xfId="0" applyNumberFormat="1" applyFont="1" applyFill="1" applyBorder="1" applyAlignment="1" applyProtection="1">
      <alignment horizontal="center" vertical="center" shrinkToFit="1"/>
      <protection locked="0"/>
    </xf>
    <xf numFmtId="186" fontId="0" fillId="0" borderId="133" xfId="0" applyNumberFormat="1" applyFont="1" applyFill="1" applyBorder="1" applyAlignment="1" applyProtection="1">
      <alignment vertical="center" shrinkToFit="1"/>
      <protection locked="0"/>
    </xf>
    <xf numFmtId="187" fontId="0" fillId="0" borderId="107" xfId="0" applyNumberFormat="1" applyFont="1" applyFill="1" applyBorder="1" applyAlignment="1" applyProtection="1">
      <alignment horizontal="center" vertical="center" shrinkToFit="1"/>
      <protection locked="0"/>
    </xf>
    <xf numFmtId="177" fontId="3" fillId="0" borderId="133" xfId="0" applyNumberFormat="1" applyFont="1" applyFill="1" applyBorder="1" applyAlignment="1" applyProtection="1">
      <alignment vertical="center" shrinkToFit="1"/>
      <protection locked="0"/>
    </xf>
    <xf numFmtId="176" fontId="3" fillId="0" borderId="36" xfId="0" applyNumberFormat="1" applyFont="1" applyFill="1" applyBorder="1" applyAlignment="1" applyProtection="1">
      <alignment horizontal="center" vertical="center" shrinkToFit="1"/>
      <protection locked="0"/>
    </xf>
    <xf numFmtId="177" fontId="3" fillId="0" borderId="125" xfId="0" applyNumberFormat="1" applyFont="1" applyFill="1" applyBorder="1" applyAlignment="1">
      <alignment vertical="center" shrinkToFit="1"/>
    </xf>
    <xf numFmtId="176" fontId="3" fillId="0" borderId="126" xfId="0" applyNumberFormat="1" applyFont="1" applyFill="1" applyBorder="1" applyAlignment="1">
      <alignment horizontal="center" vertical="center" shrinkToFit="1"/>
    </xf>
    <xf numFmtId="186" fontId="0" fillId="0" borderId="129" xfId="0" applyNumberFormat="1" applyFont="1" applyFill="1" applyBorder="1" applyAlignment="1" applyProtection="1">
      <alignment vertical="center" shrinkToFit="1"/>
      <protection locked="0"/>
    </xf>
    <xf numFmtId="187" fontId="0" fillId="0" borderId="87" xfId="0" applyNumberFormat="1" applyFont="1" applyFill="1" applyBorder="1" applyAlignment="1" applyProtection="1">
      <alignment horizontal="center" vertical="center" shrinkToFit="1"/>
      <protection locked="0"/>
    </xf>
    <xf numFmtId="186" fontId="0" fillId="0" borderId="130" xfId="0" applyNumberFormat="1" applyFont="1" applyFill="1" applyBorder="1" applyAlignment="1" applyProtection="1">
      <alignment vertical="center" shrinkToFit="1"/>
      <protection locked="0"/>
    </xf>
    <xf numFmtId="187" fontId="0" fillId="0" borderId="88" xfId="0" applyNumberFormat="1" applyFont="1" applyFill="1" applyBorder="1" applyAlignment="1" applyProtection="1">
      <alignment horizontal="center" vertical="center" shrinkToFit="1"/>
      <protection locked="0"/>
    </xf>
    <xf numFmtId="186" fontId="0" fillId="0" borderId="131" xfId="0" applyNumberFormat="1" applyFont="1" applyFill="1" applyBorder="1" applyAlignment="1" applyProtection="1">
      <alignment vertical="center" shrinkToFit="1"/>
      <protection locked="0"/>
    </xf>
    <xf numFmtId="187" fontId="0" fillId="0" borderId="132" xfId="0" applyNumberFormat="1" applyFont="1" applyFill="1" applyBorder="1" applyAlignment="1" applyProtection="1">
      <alignment horizontal="center" vertical="center" shrinkToFit="1"/>
      <protection locked="0"/>
    </xf>
    <xf numFmtId="177" fontId="3" fillId="0" borderId="131" xfId="0" applyNumberFormat="1" applyFont="1" applyFill="1" applyBorder="1" applyAlignment="1" applyProtection="1">
      <alignment vertical="center" shrinkToFit="1"/>
      <protection locked="0"/>
    </xf>
    <xf numFmtId="176" fontId="3" fillId="0" borderId="134" xfId="0" applyNumberFormat="1" applyFont="1" applyFill="1" applyBorder="1" applyAlignment="1" applyProtection="1">
      <alignment horizontal="center" vertical="center" shrinkToFit="1"/>
      <protection locked="0"/>
    </xf>
    <xf numFmtId="0" fontId="0" fillId="0" borderId="25" xfId="0" applyFill="1" applyBorder="1" applyAlignment="1">
      <alignment horizontal="center" vertical="center"/>
    </xf>
    <xf numFmtId="0" fontId="35" fillId="0" borderId="0" xfId="0" applyFont="1" applyAlignment="1">
      <alignment vertical="center" wrapText="1"/>
    </xf>
    <xf numFmtId="0" fontId="0" fillId="2" borderId="0" xfId="0" applyFill="1" applyAlignment="1">
      <alignment vertical="center" wrapText="1"/>
    </xf>
    <xf numFmtId="177" fontId="0" fillId="0" borderId="14" xfId="0" applyNumberFormat="1" applyFill="1" applyBorder="1" applyAlignment="1" applyProtection="1">
      <alignment horizontal="right" vertical="center"/>
      <protection locked="0"/>
    </xf>
    <xf numFmtId="177" fontId="0" fillId="0" borderId="85" xfId="0" applyNumberFormat="1" applyFill="1" applyBorder="1" applyAlignment="1" applyProtection="1">
      <alignment horizontal="right" vertical="center"/>
      <protection locked="0"/>
    </xf>
    <xf numFmtId="177" fontId="0" fillId="0" borderId="11" xfId="0" applyNumberFormat="1" applyBorder="1" applyAlignment="1" applyProtection="1">
      <alignment horizontal="right" vertical="center"/>
      <protection locked="0"/>
    </xf>
    <xf numFmtId="177" fontId="0" fillId="0" borderId="81" xfId="0" applyNumberFormat="1" applyBorder="1" applyAlignment="1" applyProtection="1">
      <alignment horizontal="right" vertical="center"/>
      <protection locked="0"/>
    </xf>
    <xf numFmtId="0" fontId="28" fillId="0" borderId="67" xfId="0" applyFont="1" applyBorder="1" applyAlignment="1">
      <alignment horizontal="distributed" vertical="center" wrapText="1" indent="1"/>
    </xf>
    <xf numFmtId="0" fontId="28" fillId="0" borderId="68" xfId="0" applyFont="1" applyBorder="1" applyAlignment="1">
      <alignment horizontal="distributed" vertical="center" wrapText="1" indent="1"/>
    </xf>
    <xf numFmtId="0" fontId="27" fillId="0" borderId="93" xfId="0" applyFont="1" applyBorder="1" applyAlignment="1" applyProtection="1">
      <alignment horizontal="distributed" vertical="center" wrapText="1" indent="1"/>
      <protection locked="0"/>
    </xf>
    <xf numFmtId="0" fontId="27" fillId="0" borderId="68" xfId="0" applyFont="1" applyBorder="1" applyAlignment="1" applyProtection="1">
      <alignment horizontal="distributed" vertical="center" wrapText="1" indent="1"/>
      <protection locked="0"/>
    </xf>
    <xf numFmtId="0" fontId="28" fillId="0" borderId="93" xfId="0" applyFont="1" applyBorder="1" applyAlignment="1">
      <alignment horizontal="justify" vertical="center" wrapText="1"/>
    </xf>
    <xf numFmtId="0" fontId="28" fillId="0" borderId="68" xfId="0" applyFont="1" applyBorder="1" applyAlignment="1">
      <alignment horizontal="justify" vertical="center" wrapText="1"/>
    </xf>
    <xf numFmtId="0" fontId="27" fillId="0" borderId="93" xfId="0" applyFont="1" applyBorder="1" applyAlignment="1">
      <alignment horizontal="distributed" vertical="center" wrapText="1" indent="1"/>
    </xf>
    <xf numFmtId="0" fontId="27" fillId="0" borderId="68" xfId="0" applyFont="1" applyBorder="1" applyAlignment="1">
      <alignment horizontal="distributed" vertical="center" wrapText="1" indent="1"/>
    </xf>
    <xf numFmtId="0" fontId="27" fillId="0" borderId="93" xfId="0" applyFont="1" applyBorder="1" applyAlignment="1">
      <alignment horizontal="center" vertical="center" wrapText="1"/>
    </xf>
    <xf numFmtId="0" fontId="27" fillId="0" borderId="68" xfId="0" applyFont="1" applyBorder="1" applyAlignment="1">
      <alignment horizontal="center" vertical="center" wrapText="1"/>
    </xf>
    <xf numFmtId="0" fontId="28" fillId="0" borderId="74" xfId="0" applyFont="1" applyBorder="1" applyAlignment="1">
      <alignment horizontal="distributed" vertical="center" wrapText="1" indent="1"/>
    </xf>
    <xf numFmtId="0" fontId="30" fillId="0" borderId="80" xfId="0" applyFont="1" applyBorder="1" applyAlignment="1">
      <alignment horizontal="distributed" vertical="center" indent="1"/>
    </xf>
    <xf numFmtId="0" fontId="30" fillId="0" borderId="71" xfId="0" applyFont="1" applyBorder="1" applyAlignment="1">
      <alignment horizontal="distributed" vertical="center" indent="1"/>
    </xf>
    <xf numFmtId="0" fontId="30" fillId="0" borderId="19" xfId="0" applyFont="1" applyBorder="1" applyAlignment="1">
      <alignment horizontal="distributed" vertical="center" indent="1"/>
    </xf>
    <xf numFmtId="0" fontId="30" fillId="0" borderId="20" xfId="0" applyFont="1" applyBorder="1" applyAlignment="1">
      <alignment horizontal="distributed" vertical="center" indent="1"/>
    </xf>
    <xf numFmtId="0" fontId="30" fillId="0" borderId="69" xfId="0" applyFont="1" applyBorder="1" applyAlignment="1">
      <alignment horizontal="distributed" vertical="center" indent="1"/>
    </xf>
    <xf numFmtId="0" fontId="30" fillId="0" borderId="70" xfId="0" applyFont="1" applyBorder="1" applyAlignment="1">
      <alignment horizontal="distributed" vertical="center" indent="1"/>
    </xf>
    <xf numFmtId="0" fontId="30" fillId="0" borderId="0" xfId="0" applyFont="1" applyAlignment="1">
      <alignment horizontal="distributed" vertical="center"/>
    </xf>
    <xf numFmtId="0" fontId="14" fillId="0" borderId="0" xfId="0" applyFont="1" applyAlignment="1">
      <alignment vertical="center"/>
    </xf>
    <xf numFmtId="0" fontId="38" fillId="0" borderId="80" xfId="0" applyFont="1" applyBorder="1" applyAlignment="1">
      <alignment horizontal="center" vertical="distributed" textRotation="255" indent="2"/>
    </xf>
    <xf numFmtId="0" fontId="38" fillId="0" borderId="19" xfId="0" applyFont="1" applyBorder="1" applyAlignment="1">
      <alignment horizontal="center" vertical="distributed" textRotation="255" indent="2"/>
    </xf>
    <xf numFmtId="0" fontId="38" fillId="0" borderId="92" xfId="0" applyFont="1" applyBorder="1" applyAlignment="1">
      <alignment horizontal="center" vertical="distributed" textRotation="255" indent="2"/>
    </xf>
    <xf numFmtId="0" fontId="38" fillId="0" borderId="64" xfId="0" applyFont="1" applyBorder="1" applyAlignment="1">
      <alignment horizontal="center" vertical="distributed" textRotation="255" indent="2"/>
    </xf>
    <xf numFmtId="0" fontId="38" fillId="0" borderId="20" xfId="0" applyFont="1" applyBorder="1" applyAlignment="1">
      <alignment horizontal="center" vertical="distributed" textRotation="255" indent="2"/>
    </xf>
    <xf numFmtId="0" fontId="38" fillId="0" borderId="70" xfId="0" applyFont="1" applyBorder="1" applyAlignment="1">
      <alignment horizontal="center" vertical="distributed" textRotation="255" indent="2"/>
    </xf>
    <xf numFmtId="0" fontId="30" fillId="0" borderId="92" xfId="0" applyFont="1" applyBorder="1" applyAlignment="1">
      <alignment horizontal="distributed" vertical="center" indent="1"/>
    </xf>
    <xf numFmtId="0" fontId="30" fillId="0" borderId="0" xfId="0" applyFont="1" applyBorder="1" applyAlignment="1">
      <alignment horizontal="distributed" vertical="center" indent="1"/>
    </xf>
    <xf numFmtId="0" fontId="30" fillId="0" borderId="64" xfId="0" applyFont="1" applyBorder="1" applyAlignment="1">
      <alignment horizontal="distributed" vertical="center" indent="1"/>
    </xf>
    <xf numFmtId="0" fontId="40" fillId="0" borderId="0" xfId="0" applyFont="1" applyAlignment="1">
      <alignment horizontal="left" vertical="center" wrapText="1"/>
    </xf>
    <xf numFmtId="0" fontId="32" fillId="0" borderId="0" xfId="0" applyFont="1" applyAlignment="1">
      <alignment horizontal="left" vertical="center" wrapText="1"/>
    </xf>
    <xf numFmtId="0" fontId="35" fillId="0" borderId="0" xfId="0" applyFont="1" applyAlignment="1">
      <alignment vertical="center" wrapText="1"/>
    </xf>
    <xf numFmtId="0" fontId="35" fillId="0" borderId="0" xfId="0" applyFont="1" applyAlignment="1">
      <alignment horizontal="left" vertical="center" wrapText="1"/>
    </xf>
    <xf numFmtId="0" fontId="14" fillId="0" borderId="0" xfId="0" applyFont="1" applyAlignment="1">
      <alignment vertical="center" wrapText="1"/>
    </xf>
    <xf numFmtId="0" fontId="39" fillId="0" borderId="0" xfId="0" applyFont="1" applyAlignment="1">
      <alignment horizontal="distributed" vertical="top" wrapText="1" indent="5"/>
    </xf>
    <xf numFmtId="0" fontId="39" fillId="0" borderId="0" xfId="0" applyFont="1" applyAlignment="1">
      <alignment horizontal="distributed" vertical="center" wrapText="1"/>
    </xf>
    <xf numFmtId="0" fontId="0" fillId="0" borderId="150" xfId="0" applyFont="1" applyFill="1" applyBorder="1" applyAlignment="1">
      <alignment horizontal="distributed" vertical="center" justifyLastLine="1" shrinkToFit="1"/>
    </xf>
    <xf numFmtId="0" fontId="3" fillId="0" borderId="2" xfId="0" applyFont="1" applyFill="1" applyBorder="1" applyAlignment="1">
      <alignment horizontal="distributed" vertical="center" justifyLastLine="1" shrinkToFit="1"/>
    </xf>
    <xf numFmtId="0" fontId="3" fillId="0" borderId="15" xfId="0" applyFont="1" applyFill="1" applyBorder="1" applyAlignment="1">
      <alignment horizontal="distributed" vertical="center" justifyLastLine="1" shrinkToFit="1"/>
    </xf>
    <xf numFmtId="0" fontId="0" fillId="0" borderId="1" xfId="0" applyFill="1" applyBorder="1" applyAlignment="1">
      <alignment horizontal="distributed" vertical="center"/>
    </xf>
    <xf numFmtId="0" fontId="0" fillId="0" borderId="54" xfId="0" applyFill="1" applyBorder="1" applyAlignment="1">
      <alignment horizontal="center" vertical="center"/>
    </xf>
    <xf numFmtId="0" fontId="0" fillId="0" borderId="162" xfId="0" applyFill="1" applyBorder="1" applyAlignment="1">
      <alignment horizontal="center" vertical="center"/>
    </xf>
    <xf numFmtId="0" fontId="32" fillId="0" borderId="77" xfId="0" applyFont="1" applyFill="1" applyBorder="1" applyAlignment="1">
      <alignment horizontal="center" vertical="center" wrapText="1"/>
    </xf>
    <xf numFmtId="0" fontId="32" fillId="0" borderId="162" xfId="0" applyFont="1" applyFill="1" applyBorder="1" applyAlignment="1">
      <alignment horizontal="center" vertical="center" wrapText="1"/>
    </xf>
    <xf numFmtId="0" fontId="0" fillId="0" borderId="77" xfId="0" applyFill="1" applyBorder="1" applyAlignment="1">
      <alignment horizontal="center" vertical="center" wrapText="1"/>
    </xf>
    <xf numFmtId="0" fontId="0" fillId="0" borderId="162" xfId="0" applyFill="1" applyBorder="1" applyAlignment="1">
      <alignment horizontal="center" vertical="center" wrapText="1"/>
    </xf>
    <xf numFmtId="0" fontId="0" fillId="0" borderId="53" xfId="0" applyFill="1" applyBorder="1" applyAlignment="1">
      <alignment horizontal="center" vertical="center" wrapText="1"/>
    </xf>
    <xf numFmtId="0" fontId="3" fillId="0" borderId="161" xfId="0" applyFont="1" applyFill="1" applyBorder="1" applyAlignment="1">
      <alignment horizontal="distributed" vertical="center" justifyLastLine="1" shrinkToFit="1"/>
    </xf>
    <xf numFmtId="0" fontId="3" fillId="0" borderId="5" xfId="0" applyFont="1" applyFill="1" applyBorder="1" applyAlignment="1">
      <alignment horizontal="distributed" vertical="center" justifyLastLine="1" shrinkToFit="1"/>
    </xf>
    <xf numFmtId="0" fontId="3" fillId="0" borderId="85" xfId="0" applyFont="1" applyFill="1" applyBorder="1" applyAlignment="1">
      <alignment horizontal="distributed" vertical="center" justifyLastLine="1" shrinkToFit="1"/>
    </xf>
    <xf numFmtId="0" fontId="3" fillId="0" borderId="150" xfId="0" applyFont="1" applyFill="1" applyBorder="1" applyAlignment="1">
      <alignment horizontal="distributed" vertical="center" justifyLastLine="1" shrinkToFit="1"/>
    </xf>
    <xf numFmtId="0" fontId="41" fillId="0" borderId="150" xfId="0" applyFont="1" applyFill="1" applyBorder="1" applyAlignment="1">
      <alignment horizontal="distributed" vertical="center" justifyLastLine="1" shrinkToFit="1"/>
    </xf>
    <xf numFmtId="0" fontId="41" fillId="0" borderId="2" xfId="0" applyFont="1" applyFill="1" applyBorder="1" applyAlignment="1">
      <alignment horizontal="distributed" vertical="center" justifyLastLine="1" shrinkToFit="1"/>
    </xf>
    <xf numFmtId="0" fontId="41" fillId="0" borderId="15" xfId="0" applyFont="1" applyFill="1" applyBorder="1" applyAlignment="1">
      <alignment horizontal="distributed" vertical="center" justifyLastLine="1" shrinkToFit="1"/>
    </xf>
    <xf numFmtId="0" fontId="0" fillId="0" borderId="27" xfId="0" applyFill="1" applyBorder="1" applyAlignment="1">
      <alignment horizontal="center" vertical="center"/>
    </xf>
    <xf numFmtId="0" fontId="0" fillId="0" borderId="151" xfId="0" applyFill="1" applyBorder="1" applyAlignment="1">
      <alignment horizontal="center" vertical="center"/>
    </xf>
    <xf numFmtId="0" fontId="0" fillId="0" borderId="75" xfId="0" applyFill="1" applyBorder="1" applyAlignment="1">
      <alignment horizontal="distributed" vertical="center" indent="1"/>
    </xf>
    <xf numFmtId="0" fontId="0" fillId="0" borderId="2" xfId="0" applyFill="1" applyBorder="1" applyAlignment="1">
      <alignment horizontal="distributed" vertical="center" indent="1"/>
    </xf>
    <xf numFmtId="0" fontId="0" fillId="0" borderId="15" xfId="0" applyFill="1" applyBorder="1" applyAlignment="1">
      <alignment horizontal="distributed" vertical="center" indent="1"/>
    </xf>
    <xf numFmtId="0" fontId="0" fillId="0" borderId="152" xfId="0" applyFill="1" applyBorder="1" applyAlignment="1">
      <alignment horizontal="center" vertical="center" textRotation="255"/>
    </xf>
    <xf numFmtId="0" fontId="0" fillId="0" borderId="153" xfId="0" applyFill="1" applyBorder="1" applyAlignment="1">
      <alignment horizontal="center" vertical="center" textRotation="255"/>
    </xf>
    <xf numFmtId="0" fontId="0" fillId="0" borderId="154" xfId="0" applyFill="1" applyBorder="1" applyAlignment="1">
      <alignment horizontal="center" vertical="center" textRotation="255"/>
    </xf>
    <xf numFmtId="0" fontId="0" fillId="0" borderId="155" xfId="0" applyFill="1" applyBorder="1" applyAlignment="1">
      <alignment horizontal="distributed" vertical="center" indent="3"/>
    </xf>
    <xf numFmtId="0" fontId="0" fillId="0" borderId="156" xfId="0" applyFill="1" applyBorder="1" applyAlignment="1">
      <alignment horizontal="distributed" vertical="center" indent="3"/>
    </xf>
    <xf numFmtId="0" fontId="0" fillId="0" borderId="43" xfId="0" applyFill="1" applyBorder="1" applyAlignment="1">
      <alignment horizontal="distributed" vertical="center" indent="3"/>
    </xf>
    <xf numFmtId="0" fontId="0" fillId="0" borderId="76" xfId="0" applyFill="1" applyBorder="1" applyAlignment="1">
      <alignment horizontal="distributed" vertical="center" indent="1"/>
    </xf>
    <xf numFmtId="0" fontId="0" fillId="0" borderId="9" xfId="0" applyFill="1" applyBorder="1" applyAlignment="1">
      <alignment horizontal="distributed" vertical="center" indent="1"/>
    </xf>
    <xf numFmtId="0" fontId="0" fillId="0" borderId="84" xfId="0" applyFill="1" applyBorder="1" applyAlignment="1">
      <alignment horizontal="distributed" vertical="center" indent="1"/>
    </xf>
    <xf numFmtId="0" fontId="13" fillId="0" borderId="0" xfId="0" applyFont="1" applyFill="1" applyAlignment="1">
      <alignment horizontal="left" vertical="center"/>
    </xf>
    <xf numFmtId="0" fontId="14" fillId="0" borderId="0" xfId="0" applyFont="1" applyFill="1">
      <alignment vertical="center"/>
    </xf>
    <xf numFmtId="0" fontId="0" fillId="0" borderId="157" xfId="0" applyFont="1" applyFill="1" applyBorder="1" applyAlignment="1">
      <alignment horizontal="left" vertical="center" wrapText="1"/>
    </xf>
    <xf numFmtId="0" fontId="0" fillId="0" borderId="158" xfId="0" applyFont="1" applyFill="1" applyBorder="1" applyAlignment="1">
      <alignment horizontal="left" vertical="center"/>
    </xf>
    <xf numFmtId="0" fontId="0" fillId="0" borderId="159" xfId="0" applyFont="1" applyFill="1" applyBorder="1" applyAlignment="1">
      <alignment horizontal="left" vertical="center"/>
    </xf>
    <xf numFmtId="0" fontId="0" fillId="0" borderId="79" xfId="0" applyFill="1" applyBorder="1" applyAlignment="1">
      <alignment horizontal="distributed" vertical="center" indent="1"/>
    </xf>
    <xf numFmtId="0" fontId="0" fillId="0" borderId="4" xfId="0" applyFill="1" applyBorder="1" applyAlignment="1">
      <alignment horizontal="distributed" vertical="center" indent="1"/>
    </xf>
    <xf numFmtId="0" fontId="0" fillId="0" borderId="13" xfId="0" applyFill="1" applyBorder="1" applyAlignment="1">
      <alignment horizontal="distributed" vertical="center" indent="1"/>
    </xf>
    <xf numFmtId="0" fontId="3" fillId="0" borderId="120" xfId="0" applyFont="1" applyFill="1" applyBorder="1" applyAlignment="1">
      <alignment horizontal="distributed" vertical="center" justifyLastLine="1" shrinkToFit="1"/>
    </xf>
    <xf numFmtId="0" fontId="3" fillId="0" borderId="74" xfId="0" applyFont="1" applyFill="1" applyBorder="1" applyAlignment="1">
      <alignment horizontal="distributed" vertical="center" justifyLastLine="1" shrinkToFit="1"/>
    </xf>
    <xf numFmtId="0" fontId="3" fillId="0" borderId="41" xfId="0" applyFont="1" applyFill="1" applyBorder="1" applyAlignment="1">
      <alignment horizontal="distributed" vertical="center" justifyLastLine="1" shrinkToFit="1"/>
    </xf>
    <xf numFmtId="0" fontId="42" fillId="0" borderId="160" xfId="0" applyFont="1" applyFill="1" applyBorder="1" applyAlignment="1">
      <alignment horizontal="distributed" vertical="center" justifyLastLine="1" shrinkToFit="1"/>
    </xf>
    <xf numFmtId="0" fontId="42" fillId="0" borderId="89" xfId="0" applyFont="1" applyFill="1" applyBorder="1" applyAlignment="1">
      <alignment horizontal="distributed" vertical="center" justifyLastLine="1" shrinkToFit="1"/>
    </xf>
    <xf numFmtId="0" fontId="42" fillId="0" borderId="83" xfId="0" applyFont="1" applyFill="1" applyBorder="1" applyAlignment="1">
      <alignment horizontal="distributed" vertical="center" justifyLastLine="1" shrinkToFit="1"/>
    </xf>
    <xf numFmtId="0" fontId="9" fillId="0" borderId="150" xfId="0" applyFont="1" applyFill="1" applyBorder="1" applyAlignment="1">
      <alignment horizontal="distributed" vertical="center" justifyLastLine="1" shrinkToFit="1"/>
    </xf>
    <xf numFmtId="0" fontId="9" fillId="0" borderId="2" xfId="0" applyFont="1" applyFill="1" applyBorder="1" applyAlignment="1">
      <alignment horizontal="distributed" vertical="center" justifyLastLine="1" shrinkToFit="1"/>
    </xf>
    <xf numFmtId="0" fontId="9" fillId="0" borderId="15" xfId="0" applyFont="1" applyFill="1" applyBorder="1" applyAlignment="1">
      <alignment horizontal="distributed" vertical="center" justifyLastLine="1" shrinkToFit="1"/>
    </xf>
    <xf numFmtId="0" fontId="41" fillId="0" borderId="150" xfId="0" applyFont="1" applyFill="1" applyBorder="1" applyAlignment="1">
      <alignment horizontal="center" vertical="center" justifyLastLine="1" shrinkToFit="1"/>
    </xf>
    <xf numFmtId="0" fontId="41" fillId="0" borderId="2" xfId="0" applyFont="1" applyFill="1" applyBorder="1" applyAlignment="1">
      <alignment horizontal="center" vertical="center" justifyLastLine="1" shrinkToFit="1"/>
    </xf>
    <xf numFmtId="0" fontId="41" fillId="0" borderId="15" xfId="0" applyFont="1" applyFill="1" applyBorder="1" applyAlignment="1">
      <alignment horizontal="center" vertical="center" justifyLastLine="1" shrinkToFit="1"/>
    </xf>
    <xf numFmtId="0" fontId="0" fillId="2" borderId="0" xfId="0" applyFill="1" applyAlignment="1">
      <alignment vertical="center" wrapText="1"/>
    </xf>
    <xf numFmtId="0" fontId="0" fillId="0" borderId="143" xfId="0" applyFill="1" applyBorder="1" applyAlignment="1">
      <alignment horizontal="left" vertical="center" wrapText="1"/>
    </xf>
    <xf numFmtId="0" fontId="0" fillId="0" borderId="144" xfId="0" applyFill="1" applyBorder="1" applyAlignment="1">
      <alignment horizontal="left" vertical="center"/>
    </xf>
    <xf numFmtId="0" fontId="0" fillId="0" borderId="145" xfId="0" applyFill="1" applyBorder="1" applyAlignment="1">
      <alignment horizontal="left" vertical="center"/>
    </xf>
    <xf numFmtId="0" fontId="0" fillId="0" borderId="146" xfId="0" applyFill="1" applyBorder="1" applyAlignment="1">
      <alignment horizontal="center" vertical="center"/>
    </xf>
    <xf numFmtId="0" fontId="0" fillId="0" borderId="147" xfId="0" applyFill="1" applyBorder="1" applyAlignment="1">
      <alignment horizontal="center" vertical="center"/>
    </xf>
    <xf numFmtId="0" fontId="0" fillId="0" borderId="148" xfId="0" applyFill="1" applyBorder="1" applyAlignment="1">
      <alignment horizontal="center" vertical="center"/>
    </xf>
    <xf numFmtId="0" fontId="0" fillId="0" borderId="78" xfId="0" applyFill="1" applyBorder="1" applyAlignment="1">
      <alignment horizontal="center" vertical="center"/>
    </xf>
    <xf numFmtId="0" fontId="32" fillId="0" borderId="26" xfId="0" applyFont="1" applyFill="1" applyBorder="1" applyAlignment="1">
      <alignment horizontal="center" vertical="center" wrapText="1"/>
    </xf>
    <xf numFmtId="0" fontId="0" fillId="0" borderId="78" xfId="0" applyFill="1" applyBorder="1" applyAlignment="1">
      <alignment horizontal="center" vertical="center" wrapText="1"/>
    </xf>
    <xf numFmtId="0" fontId="0" fillId="0" borderId="149"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27" xfId="0" applyFill="1" applyBorder="1" applyAlignment="1">
      <alignment horizontal="distributed" vertical="center" indent="3"/>
    </xf>
    <xf numFmtId="0" fontId="0" fillId="0" borderId="54" xfId="0" applyFill="1" applyBorder="1" applyAlignment="1">
      <alignment horizontal="distributed" vertical="center" indent="3"/>
    </xf>
    <xf numFmtId="0" fontId="0" fillId="0" borderId="53" xfId="0" applyFill="1" applyBorder="1" applyAlignment="1">
      <alignment horizontal="distributed" vertical="center" indent="3"/>
    </xf>
    <xf numFmtId="0" fontId="0" fillId="0" borderId="150" xfId="0" applyFill="1" applyBorder="1" applyAlignment="1">
      <alignment horizontal="distributed" vertical="center" indent="2" shrinkToFit="1"/>
    </xf>
    <xf numFmtId="0" fontId="0" fillId="0" borderId="2" xfId="0" applyFont="1" applyFill="1" applyBorder="1" applyAlignment="1">
      <alignment horizontal="distributed" vertical="center" indent="2" shrinkToFit="1"/>
    </xf>
    <xf numFmtId="0" fontId="0" fillId="0" borderId="15" xfId="0" applyFont="1" applyFill="1" applyBorder="1" applyAlignment="1">
      <alignment horizontal="distributed" vertical="center" indent="2" shrinkToFit="1"/>
    </xf>
    <xf numFmtId="0" fontId="0" fillId="0" borderId="163" xfId="0" applyFill="1" applyBorder="1" applyAlignment="1">
      <alignment horizontal="distributed" vertical="center" indent="2" shrinkToFit="1"/>
    </xf>
    <xf numFmtId="0" fontId="0" fillId="0" borderId="4" xfId="0" applyFont="1" applyFill="1" applyBorder="1" applyAlignment="1">
      <alignment horizontal="distributed" vertical="center" indent="2" shrinkToFit="1"/>
    </xf>
    <xf numFmtId="0" fontId="0" fillId="0" borderId="13" xfId="0" applyFont="1" applyFill="1" applyBorder="1" applyAlignment="1">
      <alignment horizontal="distributed" vertical="center" indent="2" shrinkToFit="1"/>
    </xf>
    <xf numFmtId="0" fontId="0" fillId="0" borderId="163" xfId="0" applyFont="1" applyFill="1" applyBorder="1" applyAlignment="1">
      <alignment horizontal="distributed" vertical="center" indent="2" shrinkToFit="1"/>
    </xf>
    <xf numFmtId="0" fontId="13" fillId="0" borderId="78" xfId="0" applyFont="1" applyFill="1" applyBorder="1" applyAlignment="1">
      <alignment horizontal="left" vertical="top"/>
    </xf>
    <xf numFmtId="0" fontId="0" fillId="0" borderId="161" xfId="0" applyFill="1" applyBorder="1" applyAlignment="1">
      <alignment horizontal="distributed" vertical="center" indent="2" shrinkToFit="1"/>
    </xf>
    <xf numFmtId="0" fontId="0" fillId="0" borderId="5" xfId="0" applyFont="1" applyFill="1" applyBorder="1" applyAlignment="1">
      <alignment horizontal="distributed" vertical="center" indent="2" shrinkToFit="1"/>
    </xf>
    <xf numFmtId="0" fontId="0" fillId="0" borderId="85" xfId="0" applyFont="1" applyFill="1" applyBorder="1" applyAlignment="1">
      <alignment horizontal="distributed" vertical="center" indent="2" shrinkToFit="1"/>
    </xf>
    <xf numFmtId="0" fontId="0" fillId="0" borderId="138"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127" xfId="0" applyFont="1" applyFill="1" applyBorder="1" applyAlignment="1">
      <alignment horizontal="center" vertical="center" shrinkToFit="1"/>
    </xf>
    <xf numFmtId="0" fontId="0" fillId="0" borderId="151" xfId="0" applyFill="1" applyBorder="1" applyAlignment="1">
      <alignment horizontal="center" vertical="center" wrapText="1"/>
    </xf>
    <xf numFmtId="0" fontId="0" fillId="0" borderId="157" xfId="0" applyFill="1" applyBorder="1" applyAlignment="1">
      <alignment horizontal="left" vertical="center" wrapText="1"/>
    </xf>
    <xf numFmtId="0" fontId="0" fillId="0" borderId="158" xfId="0" applyFill="1" applyBorder="1" applyAlignment="1">
      <alignment horizontal="left" vertical="center"/>
    </xf>
    <xf numFmtId="0" fontId="0" fillId="0" borderId="159" xfId="0" applyFill="1" applyBorder="1" applyAlignment="1">
      <alignment horizontal="left" vertical="center"/>
    </xf>
    <xf numFmtId="0" fontId="0" fillId="0" borderId="53" xfId="0" applyFill="1" applyBorder="1" applyAlignment="1">
      <alignment horizontal="center" vertical="center"/>
    </xf>
    <xf numFmtId="0" fontId="0" fillId="0" borderId="0" xfId="0" applyFill="1" applyBorder="1" applyAlignment="1">
      <alignment horizontal="distributed" vertical="center"/>
    </xf>
    <xf numFmtId="0" fontId="14" fillId="2" borderId="0" xfId="0" applyFont="1" applyFill="1" applyBorder="1" applyAlignment="1">
      <alignment vertical="center"/>
    </xf>
    <xf numFmtId="0" fontId="0" fillId="0" borderId="171" xfId="0" applyBorder="1" applyAlignment="1">
      <alignment horizontal="left" vertical="center" wrapText="1"/>
    </xf>
    <xf numFmtId="0" fontId="0" fillId="0" borderId="172" xfId="0" applyBorder="1" applyAlignment="1">
      <alignment horizontal="left" vertical="center" wrapText="1"/>
    </xf>
    <xf numFmtId="0" fontId="0" fillId="0" borderId="173" xfId="0" applyBorder="1" applyAlignment="1">
      <alignment horizontal="left" vertical="center"/>
    </xf>
    <xf numFmtId="0" fontId="0" fillId="0" borderId="152" xfId="0" applyBorder="1" applyAlignment="1">
      <alignment horizontal="center" vertical="distributed" textRotation="255" justifyLastLine="1"/>
    </xf>
    <xf numFmtId="0" fontId="0" fillId="0" borderId="153" xfId="0" applyBorder="1" applyAlignment="1">
      <alignment horizontal="center" vertical="distributed" textRotation="255" justifyLastLine="1"/>
    </xf>
    <xf numFmtId="0" fontId="0" fillId="0" borderId="174" xfId="0" applyBorder="1" applyAlignment="1">
      <alignment horizontal="center" vertical="distributed" textRotation="255" justifyLastLine="1"/>
    </xf>
    <xf numFmtId="0" fontId="0" fillId="0" borderId="175" xfId="0" applyBorder="1" applyAlignment="1">
      <alignment horizontal="distributed" vertical="center" indent="1"/>
    </xf>
    <xf numFmtId="0" fontId="0" fillId="0" borderId="69" xfId="0" applyBorder="1" applyAlignment="1">
      <alignment horizontal="distributed" vertical="center" indent="1"/>
    </xf>
    <xf numFmtId="0" fontId="0" fillId="0" borderId="70" xfId="0" applyBorder="1" applyAlignment="1">
      <alignment horizontal="distributed" vertical="center" indent="1"/>
    </xf>
    <xf numFmtId="0" fontId="0" fillId="0" borderId="120" xfId="0" applyBorder="1" applyAlignment="1">
      <alignment horizontal="distributed" vertical="center" indent="1"/>
    </xf>
    <xf numFmtId="0" fontId="0" fillId="0" borderId="74" xfId="0" applyBorder="1" applyAlignment="1">
      <alignment horizontal="distributed" vertical="center" indent="1"/>
    </xf>
    <xf numFmtId="0" fontId="0" fillId="0" borderId="75" xfId="0" applyBorder="1" applyAlignment="1">
      <alignment horizontal="distributed" vertical="center" indent="1"/>
    </xf>
    <xf numFmtId="0" fontId="0" fillId="0" borderId="17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164" xfId="0" applyBorder="1" applyAlignment="1">
      <alignment horizontal="distributed" vertical="center" indent="1"/>
    </xf>
    <xf numFmtId="0" fontId="0" fillId="0" borderId="165" xfId="0" applyBorder="1" applyAlignment="1">
      <alignment horizontal="distributed" vertical="center" indent="1"/>
    </xf>
    <xf numFmtId="0" fontId="0" fillId="0" borderId="97" xfId="0" applyBorder="1" applyAlignment="1">
      <alignment horizontal="distributed" vertical="center" indent="1"/>
    </xf>
    <xf numFmtId="0" fontId="0" fillId="0" borderId="166" xfId="0" applyBorder="1" applyAlignment="1">
      <alignment horizontal="distributed" vertical="center" indent="1"/>
    </xf>
    <xf numFmtId="0" fontId="0" fillId="0" borderId="64" xfId="0" applyBorder="1" applyAlignment="1">
      <alignment horizontal="distributed" vertical="center" indent="1"/>
    </xf>
    <xf numFmtId="0" fontId="0" fillId="0" borderId="34" xfId="0" applyBorder="1" applyAlignment="1">
      <alignment horizontal="distributed" vertical="center" indent="1"/>
    </xf>
    <xf numFmtId="0" fontId="0" fillId="0" borderId="12" xfId="0" applyBorder="1" applyAlignment="1">
      <alignment horizontal="distributed" vertical="center" indent="1"/>
    </xf>
    <xf numFmtId="0" fontId="0" fillId="0" borderId="167" xfId="0" applyBorder="1" applyAlignment="1">
      <alignment vertical="distributed" textRotation="255" justifyLastLine="1"/>
    </xf>
    <xf numFmtId="0" fontId="0" fillId="0" borderId="168" xfId="0" applyBorder="1" applyAlignment="1">
      <alignment vertical="distributed" textRotation="255" justifyLastLine="1"/>
    </xf>
    <xf numFmtId="0" fontId="0" fillId="0" borderId="169" xfId="0" applyBorder="1" applyAlignment="1">
      <alignment vertical="distributed" textRotation="255" justifyLastLine="1"/>
    </xf>
    <xf numFmtId="0" fontId="0" fillId="0" borderId="170" xfId="0" applyBorder="1" applyAlignment="1">
      <alignment horizontal="distributed" vertical="center" indent="1"/>
    </xf>
    <xf numFmtId="0" fontId="0" fillId="0" borderId="45" xfId="0" applyBorder="1" applyAlignment="1">
      <alignment horizontal="distributed" vertical="center" indent="1"/>
    </xf>
    <xf numFmtId="181" fontId="0" fillId="0" borderId="67" xfId="0" applyNumberFormat="1" applyFill="1" applyBorder="1" applyAlignment="1" applyProtection="1">
      <alignment horizontal="right" vertical="center"/>
    </xf>
    <xf numFmtId="181" fontId="0" fillId="0" borderId="68" xfId="0" applyNumberFormat="1" applyFill="1" applyBorder="1" applyAlignment="1" applyProtection="1">
      <alignment horizontal="right" vertical="center"/>
    </xf>
    <xf numFmtId="177" fontId="0" fillId="0" borderId="11" xfId="0" applyNumberFormat="1" applyBorder="1" applyAlignment="1" applyProtection="1">
      <alignment horizontal="right" vertical="center"/>
    </xf>
    <xf numFmtId="181" fontId="0" fillId="0" borderId="80" xfId="0" applyNumberFormat="1" applyFill="1" applyBorder="1" applyAlignment="1" applyProtection="1">
      <alignment horizontal="right" vertical="center"/>
    </xf>
    <xf numFmtId="181" fontId="0" fillId="0" borderId="18" xfId="0" applyNumberFormat="1" applyFill="1" applyBorder="1" applyAlignment="1" applyProtection="1">
      <alignment horizontal="right" vertical="center"/>
    </xf>
    <xf numFmtId="177" fontId="0" fillId="0" borderId="178" xfId="0" applyNumberFormat="1" applyFill="1" applyBorder="1" applyAlignment="1" applyProtection="1">
      <alignment horizontal="right" vertical="center"/>
      <protection locked="0"/>
    </xf>
    <xf numFmtId="177" fontId="0" fillId="0" borderId="20" xfId="0" applyNumberFormat="1" applyFill="1" applyBorder="1" applyAlignment="1" applyProtection="1">
      <alignment horizontal="right" vertical="center"/>
      <protection locked="0"/>
    </xf>
    <xf numFmtId="0" fontId="0" fillId="2" borderId="1" xfId="0" applyFont="1" applyFill="1" applyBorder="1" applyAlignment="1">
      <alignment horizontal="right" vertical="center"/>
    </xf>
    <xf numFmtId="177" fontId="0" fillId="0" borderId="93" xfId="0" applyNumberFormat="1" applyFill="1" applyBorder="1" applyAlignment="1" applyProtection="1">
      <alignment horizontal="right" vertical="center"/>
      <protection locked="0"/>
    </xf>
    <xf numFmtId="177" fontId="0" fillId="0" borderId="179" xfId="0" applyNumberFormat="1" applyFill="1" applyBorder="1" applyAlignment="1" applyProtection="1">
      <alignment horizontal="right" vertical="center"/>
      <protection locked="0"/>
    </xf>
    <xf numFmtId="177" fontId="0" fillId="0" borderId="81" xfId="0" applyNumberFormat="1" applyBorder="1" applyAlignment="1" applyProtection="1">
      <alignment horizontal="right" vertical="center"/>
      <protection locked="0"/>
    </xf>
    <xf numFmtId="177" fontId="0" fillId="0" borderId="11" xfId="0" applyNumberFormat="1" applyBorder="1" applyAlignment="1" applyProtection="1">
      <alignment horizontal="right" vertical="center"/>
      <protection locked="0"/>
    </xf>
    <xf numFmtId="177" fontId="0" fillId="0" borderId="15" xfId="0" applyNumberFormat="1" applyBorder="1" applyAlignment="1" applyProtection="1">
      <alignment horizontal="right" vertical="center"/>
    </xf>
    <xf numFmtId="177" fontId="0" fillId="0" borderId="66" xfId="0" applyNumberFormat="1" applyFill="1" applyBorder="1" applyAlignment="1" applyProtection="1">
      <alignment horizontal="right" vertical="center"/>
    </xf>
    <xf numFmtId="0" fontId="0" fillId="2" borderId="177" xfId="0" applyFill="1" applyBorder="1" applyAlignment="1">
      <alignment horizontal="distributed" indent="1"/>
    </xf>
    <xf numFmtId="0" fontId="0" fillId="2" borderId="19" xfId="0" applyFill="1" applyBorder="1" applyAlignment="1">
      <alignment horizontal="distributed" indent="1"/>
    </xf>
    <xf numFmtId="177" fontId="0" fillId="0" borderId="83" xfId="0" applyNumberFormat="1" applyBorder="1" applyAlignment="1" applyProtection="1">
      <alignment horizontal="right" vertical="center"/>
    </xf>
    <xf numFmtId="177" fontId="0" fillId="0" borderId="180" xfId="0" applyNumberFormat="1" applyFill="1" applyBorder="1" applyAlignment="1" applyProtection="1">
      <alignment horizontal="right" vertical="center"/>
    </xf>
    <xf numFmtId="177" fontId="0" fillId="0" borderId="82" xfId="0" applyNumberFormat="1" applyBorder="1" applyAlignment="1" applyProtection="1">
      <alignment horizontal="right" vertical="center"/>
    </xf>
    <xf numFmtId="177" fontId="0" fillId="0" borderId="14" xfId="0" applyNumberFormat="1" applyFill="1" applyBorder="1" applyAlignment="1" applyProtection="1">
      <alignment horizontal="right" vertical="center"/>
      <protection locked="0"/>
    </xf>
    <xf numFmtId="177" fontId="0" fillId="0" borderId="85" xfId="0" applyNumberFormat="1" applyFill="1" applyBorder="1" applyAlignment="1" applyProtection="1">
      <alignment horizontal="right" vertical="center"/>
      <protection locked="0"/>
    </xf>
    <xf numFmtId="177" fontId="0" fillId="0" borderId="67" xfId="0" applyNumberFormat="1" applyFill="1" applyBorder="1" applyAlignment="1" applyProtection="1">
      <alignment horizontal="right" vertical="center"/>
      <protection locked="0"/>
    </xf>
    <xf numFmtId="177" fontId="0" fillId="0" borderId="80" xfId="0" applyNumberFormat="1" applyFill="1" applyBorder="1" applyAlignment="1" applyProtection="1">
      <alignment horizontal="right" vertical="center"/>
      <protection locked="0"/>
    </xf>
    <xf numFmtId="0" fontId="0" fillId="2" borderId="146" xfId="0" applyFill="1" applyBorder="1" applyAlignment="1">
      <alignment horizontal="distributed" indent="1"/>
    </xf>
    <xf numFmtId="0" fontId="0" fillId="2" borderId="165" xfId="0" applyFill="1" applyBorder="1" applyAlignment="1">
      <alignment horizontal="distributed" indent="1"/>
    </xf>
    <xf numFmtId="0" fontId="0" fillId="0" borderId="118" xfId="0" applyBorder="1" applyAlignment="1">
      <alignment horizontal="center" vertical="center" wrapText="1"/>
    </xf>
    <xf numFmtId="0" fontId="0" fillId="0" borderId="76" xfId="0" applyBorder="1" applyAlignment="1">
      <alignment horizontal="center" vertical="center"/>
    </xf>
    <xf numFmtId="0" fontId="0" fillId="0" borderId="150" xfId="0" applyBorder="1" applyAlignment="1">
      <alignment horizontal="distributed" vertical="center" indent="1"/>
    </xf>
    <xf numFmtId="0" fontId="0" fillId="0" borderId="2" xfId="0" applyBorder="1" applyAlignment="1">
      <alignment horizontal="distributed" vertical="center" indent="1"/>
    </xf>
    <xf numFmtId="0" fontId="0" fillId="0" borderId="63" xfId="0" applyBorder="1" applyAlignment="1">
      <alignment horizontal="center" vertical="top"/>
    </xf>
    <xf numFmtId="0" fontId="0" fillId="0" borderId="12" xfId="0" applyBorder="1" applyAlignment="1">
      <alignment horizontal="center" vertical="top"/>
    </xf>
    <xf numFmtId="0" fontId="0" fillId="0" borderId="120" xfId="0" applyBorder="1" applyAlignment="1">
      <alignment horizontal="center" vertical="center" wrapText="1"/>
    </xf>
    <xf numFmtId="0" fontId="0" fillId="0" borderId="75" xfId="0" applyBorder="1" applyAlignment="1">
      <alignment horizontal="center" vertical="center"/>
    </xf>
    <xf numFmtId="0" fontId="14" fillId="2" borderId="1" xfId="0" applyFont="1" applyFill="1" applyBorder="1" applyAlignment="1">
      <alignment vertical="center"/>
    </xf>
    <xf numFmtId="0" fontId="0" fillId="0" borderId="138" xfId="0" applyBorder="1" applyAlignment="1">
      <alignment horizontal="distributed" vertical="center" indent="1"/>
    </xf>
    <xf numFmtId="0" fontId="0" fillId="0" borderId="3" xfId="0" applyBorder="1" applyAlignment="1">
      <alignment horizontal="distributed" vertical="center" indent="1"/>
    </xf>
    <xf numFmtId="177" fontId="0" fillId="0" borderId="7" xfId="0" applyNumberFormat="1" applyFill="1" applyBorder="1" applyAlignment="1" applyProtection="1">
      <alignment horizontal="right" vertical="center"/>
      <protection locked="0"/>
    </xf>
    <xf numFmtId="181" fontId="0" fillId="0" borderId="14" xfId="0" applyNumberFormat="1" applyFill="1" applyBorder="1" applyAlignment="1" applyProtection="1">
      <alignment horizontal="right" vertical="center"/>
    </xf>
    <xf numFmtId="181" fontId="0" fillId="0" borderId="127" xfId="0" applyNumberFormat="1" applyFill="1" applyBorder="1" applyAlignment="1" applyProtection="1">
      <alignment horizontal="right" vertical="center"/>
    </xf>
    <xf numFmtId="0" fontId="0" fillId="0" borderId="0" xfId="0" applyBorder="1" applyAlignment="1">
      <alignment horizontal="distributed" vertical="center" wrapText="1"/>
    </xf>
    <xf numFmtId="0" fontId="0" fillId="0" borderId="178" xfId="0" applyBorder="1" applyAlignment="1">
      <alignment horizontal="distributed" vertical="center" wrapText="1" indent="1"/>
    </xf>
    <xf numFmtId="0" fontId="0" fillId="0" borderId="165" xfId="0" applyBorder="1" applyAlignment="1">
      <alignment horizontal="distributed" vertical="center" wrapText="1" indent="1"/>
    </xf>
    <xf numFmtId="0" fontId="0" fillId="0" borderId="20" xfId="0" applyBorder="1" applyAlignment="1">
      <alignment horizontal="distributed" vertical="center" wrapText="1" indent="1"/>
    </xf>
    <xf numFmtId="0" fontId="0" fillId="0" borderId="70" xfId="0" applyBorder="1" applyAlignment="1">
      <alignment horizontal="distributed" vertical="center" wrapText="1" indent="1"/>
    </xf>
    <xf numFmtId="177" fontId="0" fillId="0" borderId="192" xfId="0" applyNumberFormat="1" applyBorder="1" applyProtection="1">
      <alignment vertical="center"/>
      <protection locked="0"/>
    </xf>
    <xf numFmtId="177" fontId="0" fillId="0" borderId="193" xfId="0" applyNumberFormat="1" applyBorder="1" applyProtection="1">
      <alignment vertical="center"/>
      <protection locked="0"/>
    </xf>
    <xf numFmtId="177" fontId="0" fillId="0" borderId="11" xfId="0" applyNumberFormat="1" applyBorder="1" applyProtection="1">
      <alignment vertical="center"/>
      <protection locked="0"/>
    </xf>
    <xf numFmtId="177" fontId="0" fillId="0" borderId="75" xfId="0" applyNumberFormat="1" applyBorder="1" applyProtection="1">
      <alignment vertical="center"/>
      <protection locked="0"/>
    </xf>
    <xf numFmtId="177" fontId="0" fillId="0" borderId="94" xfId="0" applyNumberFormat="1" applyBorder="1" applyAlignment="1" applyProtection="1">
      <alignment horizontal="center" vertical="center"/>
      <protection locked="0"/>
    </xf>
    <xf numFmtId="177" fontId="0" fillId="0" borderId="5" xfId="0" applyNumberFormat="1" applyBorder="1" applyAlignment="1" applyProtection="1">
      <alignment horizontal="center" vertical="center"/>
      <protection locked="0"/>
    </xf>
    <xf numFmtId="177" fontId="0" fillId="0" borderId="80" xfId="0" applyNumberFormat="1" applyBorder="1" applyAlignment="1" applyProtection="1">
      <alignment horizontal="center" vertical="center"/>
      <protection locked="0"/>
    </xf>
    <xf numFmtId="177" fontId="0" fillId="0" borderId="19" xfId="0" applyNumberFormat="1" applyBorder="1" applyAlignment="1" applyProtection="1">
      <alignment horizontal="center" vertical="center"/>
      <protection locked="0"/>
    </xf>
    <xf numFmtId="177" fontId="0" fillId="0" borderId="20" xfId="0" applyNumberFormat="1" applyBorder="1" applyAlignment="1" applyProtection="1">
      <alignment horizontal="center" vertical="center"/>
      <protection locked="0"/>
    </xf>
    <xf numFmtId="177" fontId="0" fillId="0" borderId="70" xfId="0" applyNumberFormat="1" applyBorder="1" applyAlignment="1" applyProtection="1">
      <alignment horizontal="center" vertical="center"/>
      <protection locked="0"/>
    </xf>
    <xf numFmtId="0" fontId="44" fillId="0" borderId="90" xfId="0" applyFont="1" applyBorder="1" applyAlignment="1">
      <alignment horizontal="center" vertical="center" wrapText="1"/>
    </xf>
    <xf numFmtId="0" fontId="44" fillId="0" borderId="5" xfId="0" applyFont="1" applyBorder="1" applyAlignment="1">
      <alignment horizontal="center" vertical="center" wrapText="1"/>
    </xf>
    <xf numFmtId="177" fontId="0" fillId="0" borderId="14" xfId="0" applyNumberFormat="1" applyBorder="1" applyAlignment="1" applyProtection="1">
      <alignment horizontal="center" vertical="center"/>
    </xf>
    <xf numFmtId="177" fontId="0" fillId="0" borderId="85" xfId="0" applyNumberFormat="1" applyBorder="1" applyAlignment="1" applyProtection="1">
      <alignment horizontal="center" vertical="center"/>
    </xf>
    <xf numFmtId="177" fontId="0" fillId="0" borderId="10" xfId="0" applyNumberFormat="1" applyBorder="1" applyProtection="1">
      <alignment vertical="center"/>
      <protection locked="0"/>
    </xf>
    <xf numFmtId="177" fontId="0" fillId="0" borderId="79" xfId="0" applyNumberFormat="1" applyBorder="1" applyProtection="1">
      <alignment vertical="center"/>
      <protection locked="0"/>
    </xf>
    <xf numFmtId="178" fontId="0" fillId="2" borderId="80" xfId="0" applyNumberFormat="1" applyFill="1" applyBorder="1" applyAlignment="1" applyProtection="1">
      <alignment horizontal="center" vertical="center"/>
    </xf>
    <xf numFmtId="178" fontId="0" fillId="2" borderId="20" xfId="0" applyNumberFormat="1" applyFill="1" applyBorder="1" applyAlignment="1" applyProtection="1">
      <alignment horizontal="center" vertical="center"/>
    </xf>
    <xf numFmtId="0" fontId="13" fillId="0" borderId="0" xfId="0" applyFont="1" applyAlignment="1">
      <alignment vertical="top" wrapText="1"/>
    </xf>
    <xf numFmtId="0" fontId="13" fillId="0" borderId="0" xfId="0" applyFont="1" applyAlignment="1">
      <alignment vertical="top"/>
    </xf>
    <xf numFmtId="177" fontId="0" fillId="0" borderId="100" xfId="0" applyNumberFormat="1" applyBorder="1" applyProtection="1">
      <alignment vertical="center"/>
      <protection locked="0"/>
    </xf>
    <xf numFmtId="177" fontId="0" fillId="0" borderId="17" xfId="0" applyNumberFormat="1" applyBorder="1" applyProtection="1">
      <alignment vertical="center"/>
      <protection locked="0"/>
    </xf>
    <xf numFmtId="177" fontId="0" fillId="0" borderId="28" xfId="0" applyNumberFormat="1" applyBorder="1" applyProtection="1">
      <alignment vertical="center"/>
    </xf>
    <xf numFmtId="177" fontId="0" fillId="0" borderId="45" xfId="0" applyNumberFormat="1" applyBorder="1" applyProtection="1">
      <alignment vertical="center"/>
    </xf>
    <xf numFmtId="178" fontId="0" fillId="0" borderId="80" xfId="0" applyNumberFormat="1" applyFill="1" applyBorder="1" applyAlignment="1" applyProtection="1">
      <alignment horizontal="center" vertical="center"/>
    </xf>
    <xf numFmtId="178" fontId="0" fillId="0" borderId="20" xfId="0" applyNumberFormat="1" applyFill="1" applyBorder="1" applyAlignment="1" applyProtection="1">
      <alignment horizontal="center" vertical="center"/>
    </xf>
    <xf numFmtId="177" fontId="0" fillId="0" borderId="6" xfId="0" applyNumberFormat="1" applyFill="1" applyBorder="1" applyAlignment="1" applyProtection="1">
      <alignment horizontal="center" vertical="center"/>
    </xf>
    <xf numFmtId="177" fontId="0" fillId="0" borderId="85" xfId="0" applyNumberFormat="1" applyFill="1" applyBorder="1" applyAlignment="1" applyProtection="1">
      <alignment horizontal="center" vertical="center"/>
    </xf>
    <xf numFmtId="176" fontId="0" fillId="0" borderId="105" xfId="0" applyNumberFormat="1" applyFill="1" applyBorder="1" applyAlignment="1" applyProtection="1">
      <alignment horizontal="center" vertical="center"/>
      <protection locked="0"/>
    </xf>
    <xf numFmtId="176" fontId="0" fillId="0" borderId="107" xfId="0" applyNumberFormat="1" applyFill="1" applyBorder="1" applyAlignment="1" applyProtection="1">
      <alignment horizontal="center" vertical="center"/>
      <protection locked="0"/>
    </xf>
    <xf numFmtId="177" fontId="0" fillId="0" borderId="194" xfId="0" applyNumberFormat="1" applyFill="1" applyBorder="1" applyAlignment="1" applyProtection="1">
      <alignment horizontal="center" vertical="center"/>
      <protection locked="0"/>
    </xf>
    <xf numFmtId="177" fontId="0" fillId="0" borderId="128" xfId="0" applyNumberFormat="1" applyFill="1" applyBorder="1" applyAlignment="1" applyProtection="1">
      <alignment horizontal="center" vertical="center"/>
      <protection locked="0"/>
    </xf>
    <xf numFmtId="177" fontId="0" fillId="0" borderId="91" xfId="0" applyNumberFormat="1" applyBorder="1" applyAlignment="1" applyProtection="1">
      <alignment horizontal="center" vertical="center"/>
      <protection locked="0"/>
    </xf>
    <xf numFmtId="176" fontId="0" fillId="0" borderId="106" xfId="0" applyNumberFormat="1" applyFill="1" applyBorder="1" applyAlignment="1" applyProtection="1">
      <alignment horizontal="center" vertical="center"/>
      <protection locked="0"/>
    </xf>
    <xf numFmtId="177" fontId="0" fillId="0" borderId="14" xfId="0" applyNumberFormat="1" applyFill="1" applyBorder="1" applyAlignment="1" applyProtection="1">
      <alignment horizontal="center" vertical="center"/>
    </xf>
    <xf numFmtId="177" fontId="0" fillId="0" borderId="191" xfId="0" applyNumberFormat="1" applyFill="1" applyBorder="1" applyAlignment="1" applyProtection="1">
      <alignment horizontal="center" vertical="center"/>
      <protection locked="0"/>
    </xf>
    <xf numFmtId="0" fontId="0" fillId="0" borderId="0" xfId="0" applyAlignment="1">
      <alignment vertical="center" wrapText="1"/>
    </xf>
    <xf numFmtId="0" fontId="43" fillId="0" borderId="1" xfId="0" applyFont="1" applyFill="1" applyBorder="1" applyAlignment="1">
      <alignment vertical="center" wrapText="1"/>
    </xf>
    <xf numFmtId="0" fontId="0" fillId="0" borderId="146" xfId="0" applyBorder="1" applyAlignment="1">
      <alignment horizontal="distributed" vertical="center" wrapText="1" indent="6"/>
    </xf>
    <xf numFmtId="0" fontId="0" fillId="0" borderId="78" xfId="0" applyBorder="1">
      <alignment vertical="center"/>
    </xf>
    <xf numFmtId="0" fontId="0" fillId="0" borderId="165" xfId="0" applyBorder="1">
      <alignment vertical="center"/>
    </xf>
    <xf numFmtId="0" fontId="0" fillId="0" borderId="175" xfId="0" applyBorder="1">
      <alignment vertical="center"/>
    </xf>
    <xf numFmtId="0" fontId="0" fillId="0" borderId="69" xfId="0" applyBorder="1">
      <alignment vertical="center"/>
    </xf>
    <xf numFmtId="0" fontId="0" fillId="0" borderId="70" xfId="0" applyBorder="1">
      <alignment vertical="center"/>
    </xf>
    <xf numFmtId="0" fontId="0" fillId="0" borderId="10" xfId="0" applyBorder="1" applyAlignment="1">
      <alignment horizontal="distributed" vertical="center" indent="3"/>
    </xf>
    <xf numFmtId="0" fontId="0" fillId="0" borderId="79" xfId="0" applyBorder="1" applyAlignment="1">
      <alignment horizontal="distributed" vertical="center" indent="3"/>
    </xf>
    <xf numFmtId="0" fontId="0" fillId="0" borderId="63" xfId="0" applyBorder="1" applyAlignment="1">
      <alignment horizontal="distributed" vertical="center" indent="5"/>
    </xf>
    <xf numFmtId="0" fontId="0" fillId="0" borderId="1" xfId="0" applyBorder="1" applyAlignment="1">
      <alignment horizontal="distributed" vertical="center" indent="5"/>
    </xf>
    <xf numFmtId="0" fontId="0" fillId="0" borderId="12" xfId="0" applyBorder="1" applyAlignment="1">
      <alignment horizontal="distributed" vertical="center" indent="5"/>
    </xf>
    <xf numFmtId="0" fontId="0" fillId="0" borderId="181" xfId="0" applyBorder="1" applyAlignment="1">
      <alignment horizontal="center" vertical="distributed" textRotation="255" indent="2"/>
    </xf>
    <xf numFmtId="0" fontId="0" fillId="0" borderId="182" xfId="0" applyBorder="1" applyAlignment="1">
      <alignment horizontal="center" vertical="distributed" textRotation="255" indent="2"/>
    </xf>
    <xf numFmtId="0" fontId="0" fillId="0" borderId="183" xfId="0" applyBorder="1" applyAlignment="1">
      <alignment horizontal="center" vertical="distributed" textRotation="255" indent="2"/>
    </xf>
    <xf numFmtId="0" fontId="0" fillId="0" borderId="184" xfId="0" applyBorder="1" applyAlignment="1">
      <alignment horizontal="center" vertical="distributed" textRotation="255" indent="3"/>
    </xf>
    <xf numFmtId="0" fontId="0" fillId="0" borderId="182" xfId="0" applyBorder="1" applyAlignment="1">
      <alignment horizontal="center" vertical="distributed" textRotation="255" indent="3"/>
    </xf>
    <xf numFmtId="0" fontId="0" fillId="0" borderId="49" xfId="0" applyBorder="1" applyAlignment="1">
      <alignment horizontal="center" vertical="distributed" textRotation="255" indent="3"/>
    </xf>
    <xf numFmtId="0" fontId="0" fillId="0" borderId="86" xfId="0" applyBorder="1" applyAlignment="1">
      <alignment horizontal="distributed" vertical="center" indent="1"/>
    </xf>
    <xf numFmtId="0" fontId="0" fillId="0" borderId="76" xfId="0" applyBorder="1" applyAlignment="1">
      <alignment horizontal="distributed" vertical="center" indent="1"/>
    </xf>
    <xf numFmtId="0" fontId="0" fillId="0" borderId="185" xfId="0" applyBorder="1" applyAlignment="1">
      <alignment vertical="center" textRotation="255" shrinkToFit="1"/>
    </xf>
    <xf numFmtId="0" fontId="0" fillId="0" borderId="183" xfId="0" applyBorder="1" applyAlignment="1">
      <alignment vertical="center" textRotation="255" shrinkToFit="1"/>
    </xf>
    <xf numFmtId="0" fontId="0" fillId="0" borderId="186" xfId="0" applyBorder="1" applyAlignment="1">
      <alignment horizontal="distributed" vertical="center" indent="5"/>
    </xf>
    <xf numFmtId="0" fontId="0" fillId="0" borderId="187" xfId="0" applyBorder="1" applyAlignment="1">
      <alignment horizontal="distributed" vertical="center" indent="5"/>
    </xf>
    <xf numFmtId="0" fontId="0" fillId="0" borderId="188" xfId="0" applyBorder="1" applyAlignment="1">
      <alignment horizontal="center" vertical="center" textRotation="255"/>
    </xf>
    <xf numFmtId="0" fontId="0" fillId="0" borderId="189" xfId="0" applyBorder="1" applyAlignment="1">
      <alignment horizontal="center" vertical="center" textRotation="255"/>
    </xf>
    <xf numFmtId="0" fontId="0" fillId="0" borderId="190" xfId="0" applyBorder="1" applyAlignment="1">
      <alignment horizontal="center" vertical="center" textRotation="255"/>
    </xf>
    <xf numFmtId="0" fontId="34" fillId="0" borderId="139" xfId="0" applyFont="1" applyBorder="1" applyAlignment="1">
      <alignment horizontal="center" vertical="center" textRotation="255"/>
    </xf>
    <xf numFmtId="0" fontId="34" fillId="0" borderId="189" xfId="0" applyFont="1" applyBorder="1" applyAlignment="1">
      <alignment horizontal="center" vertical="center" textRotation="255"/>
    </xf>
    <xf numFmtId="0" fontId="34" fillId="0" borderId="190" xfId="0" applyFont="1" applyBorder="1" applyAlignment="1">
      <alignment horizontal="center" vertical="center" textRotation="255"/>
    </xf>
    <xf numFmtId="0" fontId="45" fillId="0" borderId="90" xfId="0" applyFont="1" applyBorder="1" applyAlignment="1">
      <alignment horizontal="center" vertical="center" textRotation="255" shrinkToFit="1"/>
    </xf>
    <xf numFmtId="0" fontId="45" fillId="0" borderId="91" xfId="0" applyFont="1" applyBorder="1">
      <alignment vertical="center"/>
    </xf>
    <xf numFmtId="0" fontId="45" fillId="0" borderId="3" xfId="0" applyFont="1" applyBorder="1">
      <alignment vertical="center"/>
    </xf>
    <xf numFmtId="0" fontId="32" fillId="0" borderId="139" xfId="0" applyFont="1" applyBorder="1" applyAlignment="1">
      <alignment horizontal="center" vertical="distributed" textRotation="255" indent="10"/>
    </xf>
    <xf numFmtId="0" fontId="32" fillId="0" borderId="189" xfId="0" applyFont="1" applyBorder="1" applyAlignment="1">
      <alignment horizontal="center" vertical="distributed" textRotation="255" indent="10"/>
    </xf>
    <xf numFmtId="0" fontId="32" fillId="0" borderId="138" xfId="0" applyFont="1" applyBorder="1" applyAlignment="1">
      <alignment horizontal="center" vertical="distributed" textRotation="255" indent="10"/>
    </xf>
    <xf numFmtId="0" fontId="32" fillId="0" borderId="90" xfId="0" applyFont="1" applyBorder="1" applyAlignment="1">
      <alignment horizontal="center" vertical="center" textRotation="255" shrinkToFit="1"/>
    </xf>
    <xf numFmtId="0" fontId="32" fillId="0" borderId="91" xfId="0" applyFont="1" applyBorder="1" applyAlignment="1">
      <alignment horizontal="center" vertical="center" textRotation="255" shrinkToFit="1"/>
    </xf>
    <xf numFmtId="0" fontId="32" fillId="0" borderId="3" xfId="0" applyFont="1" applyBorder="1" applyAlignment="1">
      <alignment horizontal="center" vertical="center" textRotation="255" shrinkToFit="1"/>
    </xf>
    <xf numFmtId="0" fontId="32" fillId="0" borderId="90" xfId="0" applyFont="1" applyBorder="1" applyAlignment="1">
      <alignment horizontal="center" vertical="center" textRotation="255"/>
    </xf>
    <xf numFmtId="0" fontId="32" fillId="0" borderId="91" xfId="0" applyFont="1" applyBorder="1" applyAlignment="1">
      <alignment horizontal="center" vertical="center" textRotation="255"/>
    </xf>
    <xf numFmtId="0" fontId="32" fillId="0" borderId="3" xfId="0" applyFont="1" applyBorder="1" applyAlignment="1">
      <alignment horizontal="center" vertical="center" textRotation="255"/>
    </xf>
    <xf numFmtId="0" fontId="32" fillId="0" borderId="146" xfId="0" applyFont="1" applyBorder="1" applyAlignment="1">
      <alignment horizontal="center" vertical="center"/>
    </xf>
    <xf numFmtId="0" fontId="32" fillId="0" borderId="165" xfId="0" applyFont="1" applyBorder="1" applyAlignment="1">
      <alignment horizontal="center" vertical="center"/>
    </xf>
    <xf numFmtId="0" fontId="32" fillId="0" borderId="63" xfId="0" applyFont="1" applyBorder="1" applyAlignment="1">
      <alignment horizontal="center" vertical="center"/>
    </xf>
    <xf numFmtId="0" fontId="32" fillId="0" borderId="12" xfId="0" applyFont="1" applyBorder="1" applyAlignment="1">
      <alignment horizontal="center" vertical="center"/>
    </xf>
    <xf numFmtId="0" fontId="32" fillId="0" borderId="90" xfId="0" applyFont="1" applyBorder="1" applyAlignment="1">
      <alignment horizontal="center" vertical="distributed" textRotation="255" indent="6"/>
    </xf>
    <xf numFmtId="0" fontId="32" fillId="0" borderId="91" xfId="0" applyFont="1" applyBorder="1">
      <alignment vertical="center"/>
    </xf>
    <xf numFmtId="0" fontId="32" fillId="0" borderId="3" xfId="0" applyFont="1" applyBorder="1">
      <alignment vertical="center"/>
    </xf>
    <xf numFmtId="0" fontId="32" fillId="0" borderId="90" xfId="0" applyFont="1" applyBorder="1" applyAlignment="1">
      <alignment horizontal="center" vertical="distributed" textRotation="255" indent="1"/>
    </xf>
    <xf numFmtId="0" fontId="32" fillId="0" borderId="91" xfId="0" applyFont="1" applyBorder="1" applyAlignment="1">
      <alignment horizontal="center" vertical="distributed" textRotation="255" indent="1"/>
    </xf>
    <xf numFmtId="0" fontId="32" fillId="0" borderId="3" xfId="0" applyFont="1" applyBorder="1" applyAlignment="1">
      <alignment horizontal="center" vertical="distributed" textRotation="255" indent="1"/>
    </xf>
    <xf numFmtId="0" fontId="36" fillId="0" borderId="90" xfId="0" applyFont="1" applyBorder="1" applyAlignment="1">
      <alignment horizontal="center" vertical="center" textRotation="255" shrinkToFit="1"/>
    </xf>
    <xf numFmtId="0" fontId="36" fillId="0" borderId="91" xfId="0" applyFont="1" applyBorder="1" applyAlignment="1">
      <alignment horizontal="center" vertical="center" textRotation="255" shrinkToFit="1"/>
    </xf>
    <xf numFmtId="0" fontId="36" fillId="0" borderId="3" xfId="0" applyFont="1" applyBorder="1" applyAlignment="1">
      <alignment horizontal="center" vertical="center" textRotation="255" shrinkToFit="1"/>
    </xf>
    <xf numFmtId="0" fontId="32" fillId="0" borderId="178" xfId="0" applyFont="1" applyBorder="1" applyAlignment="1">
      <alignment horizontal="center" vertical="center"/>
    </xf>
    <xf numFmtId="0" fontId="32" fillId="0" borderId="78" xfId="0" applyFont="1" applyBorder="1" applyAlignment="1">
      <alignment horizontal="center" vertical="center"/>
    </xf>
    <xf numFmtId="0" fontId="32" fillId="0" borderId="18" xfId="0" applyFont="1" applyBorder="1" applyAlignment="1">
      <alignment horizontal="center" vertical="center"/>
    </xf>
    <xf numFmtId="0" fontId="32" fillId="0" borderId="1" xfId="0" applyFont="1" applyBorder="1" applyAlignment="1">
      <alignment horizontal="center" vertical="center"/>
    </xf>
    <xf numFmtId="0" fontId="32" fillId="0" borderId="90" xfId="0" applyFont="1" applyBorder="1" applyAlignment="1">
      <alignment horizontal="distributed" vertical="center" indent="2"/>
    </xf>
    <xf numFmtId="0" fontId="32" fillId="0" borderId="3" xfId="0" applyFont="1" applyBorder="1" applyAlignment="1">
      <alignment horizontal="distributed" vertical="center" indent="2"/>
    </xf>
    <xf numFmtId="0" fontId="0" fillId="0" borderId="1" xfId="0" applyBorder="1" applyAlignment="1" applyProtection="1">
      <alignment horizontal="right" vertical="center" wrapText="1"/>
      <protection locked="0"/>
    </xf>
    <xf numFmtId="0" fontId="32" fillId="0" borderId="146" xfId="0" applyFont="1" applyBorder="1" applyAlignment="1">
      <alignment horizontal="center" vertical="distributed" textRotation="255" indent="2"/>
    </xf>
    <xf numFmtId="0" fontId="32" fillId="0" borderId="165" xfId="0" applyFont="1" applyBorder="1" applyAlignment="1">
      <alignment horizontal="center" vertical="distributed" textRotation="255" indent="2"/>
    </xf>
    <xf numFmtId="0" fontId="32" fillId="0" borderId="62" xfId="0" applyFont="1" applyBorder="1" applyAlignment="1">
      <alignment horizontal="center" vertical="distributed" textRotation="255" indent="2"/>
    </xf>
    <xf numFmtId="0" fontId="32" fillId="0" borderId="64" xfId="0" applyFont="1" applyBorder="1" applyAlignment="1">
      <alignment horizontal="center" vertical="distributed" textRotation="255" indent="2"/>
    </xf>
    <xf numFmtId="0" fontId="32" fillId="0" borderId="63" xfId="0" applyFont="1" applyBorder="1" applyAlignment="1">
      <alignment horizontal="center" vertical="distributed" textRotation="255" indent="2"/>
    </xf>
    <xf numFmtId="0" fontId="32" fillId="0" borderId="12" xfId="0" applyFont="1" applyBorder="1" applyAlignment="1">
      <alignment horizontal="center" vertical="distributed" textRotation="255" indent="2"/>
    </xf>
    <xf numFmtId="0" fontId="14" fillId="0" borderId="1" xfId="0" applyFont="1" applyFill="1" applyBorder="1" applyAlignment="1">
      <alignment vertical="center" wrapText="1"/>
    </xf>
    <xf numFmtId="0" fontId="32" fillId="0" borderId="90" xfId="0" applyFont="1" applyBorder="1" applyAlignment="1">
      <alignment horizontal="center" vertical="center"/>
    </xf>
    <xf numFmtId="0" fontId="32" fillId="0" borderId="3" xfId="0" applyFont="1" applyBorder="1" applyAlignment="1">
      <alignment horizontal="center" vertical="center"/>
    </xf>
    <xf numFmtId="0" fontId="32" fillId="0" borderId="7" xfId="0" applyFont="1" applyBorder="1" applyAlignment="1">
      <alignment horizontal="distributed" vertical="center" indent="1"/>
    </xf>
    <xf numFmtId="0" fontId="32" fillId="0" borderId="127" xfId="0" applyFont="1" applyBorder="1" applyAlignment="1">
      <alignment horizontal="distributed" vertical="center" indent="1"/>
    </xf>
    <xf numFmtId="0" fontId="0" fillId="0" borderId="1" xfId="0" applyBorder="1" applyAlignment="1" applyProtection="1">
      <alignment horizontal="right" vertical="center" wrapText="1"/>
    </xf>
    <xf numFmtId="0" fontId="0" fillId="3" borderId="138" xfId="0" applyFill="1" applyBorder="1" applyAlignment="1">
      <alignment horizontal="left" vertical="center" indent="1"/>
    </xf>
    <xf numFmtId="0" fontId="0" fillId="3" borderId="3" xfId="0" applyFill="1" applyBorder="1" applyAlignment="1">
      <alignment horizontal="left" vertical="center" indent="1"/>
    </xf>
    <xf numFmtId="0" fontId="0" fillId="3" borderId="3" xfId="0" applyFill="1" applyBorder="1" applyAlignment="1" applyProtection="1">
      <alignment horizontal="right" vertical="center" indent="1"/>
      <protection locked="0"/>
    </xf>
    <xf numFmtId="0" fontId="0" fillId="0" borderId="3" xfId="0" applyBorder="1" applyAlignment="1">
      <alignment horizontal="left" vertical="center" indent="1"/>
    </xf>
    <xf numFmtId="0" fontId="0" fillId="0" borderId="127" xfId="0" applyBorder="1" applyAlignment="1">
      <alignment horizontal="left" vertical="center" indent="1"/>
    </xf>
    <xf numFmtId="0" fontId="0" fillId="0" borderId="143" xfId="0" applyBorder="1" applyAlignment="1">
      <alignment horizontal="left" vertical="center" wrapText="1"/>
    </xf>
    <xf numFmtId="0" fontId="0" fillId="0" borderId="144" xfId="0" applyBorder="1" applyAlignment="1">
      <alignment horizontal="left" vertical="center"/>
    </xf>
    <xf numFmtId="0" fontId="0" fillId="0" borderId="199" xfId="0" applyBorder="1" applyAlignment="1">
      <alignment horizontal="left" vertical="center"/>
    </xf>
    <xf numFmtId="0" fontId="0" fillId="0" borderId="200" xfId="0" applyBorder="1" applyAlignment="1">
      <alignment horizontal="left" vertical="center"/>
    </xf>
    <xf numFmtId="0" fontId="0" fillId="0" borderId="9" xfId="0" applyBorder="1" applyAlignment="1">
      <alignment horizontal="center" vertical="center"/>
    </xf>
    <xf numFmtId="0" fontId="0" fillId="0" borderId="89" xfId="0" applyBorder="1" applyAlignment="1">
      <alignment horizontal="center" vertical="center"/>
    </xf>
    <xf numFmtId="0" fontId="0" fillId="0" borderId="11" xfId="0" applyBorder="1" applyAlignment="1">
      <alignment horizontal="distributed" vertical="center" indent="1"/>
    </xf>
    <xf numFmtId="0" fontId="0" fillId="0" borderId="198" xfId="0" applyBorder="1" applyAlignment="1" applyProtection="1">
      <alignment horizontal="center" vertical="center"/>
    </xf>
    <xf numFmtId="0" fontId="0" fillId="0" borderId="141" xfId="0" applyBorder="1" applyAlignment="1" applyProtection="1">
      <alignment horizontal="center" vertical="center"/>
    </xf>
    <xf numFmtId="0" fontId="0" fillId="0" borderId="152" xfId="0" applyBorder="1" applyAlignment="1">
      <alignment horizontal="center" vertical="distributed" textRotation="255" indent="2"/>
    </xf>
    <xf numFmtId="0" fontId="0" fillId="0" borderId="153" xfId="0" applyBorder="1" applyAlignment="1">
      <alignment horizontal="center" vertical="distributed" textRotation="255" indent="2"/>
    </xf>
    <xf numFmtId="0" fontId="0" fillId="0" borderId="123" xfId="0" applyBorder="1" applyAlignment="1">
      <alignment horizontal="center" vertical="distributed" textRotation="255" indent="2"/>
    </xf>
    <xf numFmtId="0" fontId="0" fillId="0" borderId="5" xfId="0" applyBorder="1" applyAlignment="1">
      <alignment horizontal="distributed" vertical="center" indent="1"/>
    </xf>
    <xf numFmtId="0" fontId="0" fillId="0" borderId="20" xfId="0" applyBorder="1" applyAlignment="1">
      <alignment horizontal="distributed" vertical="center" indent="1"/>
    </xf>
    <xf numFmtId="0" fontId="0" fillId="0" borderId="160" xfId="0" applyBorder="1" applyAlignment="1">
      <alignment horizontal="left" vertical="center" indent="1"/>
    </xf>
    <xf numFmtId="0" fontId="0" fillId="0" borderId="89" xfId="0" applyBorder="1" applyAlignment="1">
      <alignment horizontal="left" vertical="center" indent="1"/>
    </xf>
    <xf numFmtId="0" fontId="0" fillId="0" borderId="89" xfId="0" applyFill="1" applyBorder="1" applyAlignment="1" applyProtection="1">
      <alignment horizontal="right" vertical="center" indent="1"/>
      <protection locked="0"/>
    </xf>
    <xf numFmtId="0" fontId="32" fillId="0" borderId="89" xfId="0" applyFont="1" applyBorder="1" applyAlignment="1">
      <alignment horizontal="left" vertical="center" indent="1"/>
    </xf>
    <xf numFmtId="0" fontId="32" fillId="0" borderId="83" xfId="0" applyFont="1" applyBorder="1" applyAlignment="1">
      <alignment horizontal="left" vertical="center" indent="1"/>
    </xf>
    <xf numFmtId="0" fontId="0" fillId="0" borderId="161" xfId="0" applyBorder="1" applyAlignment="1">
      <alignment horizontal="left" vertical="center" indent="1"/>
    </xf>
    <xf numFmtId="0" fontId="0" fillId="0" borderId="5" xfId="0" applyBorder="1" applyAlignment="1">
      <alignment horizontal="left" vertical="center" indent="1"/>
    </xf>
    <xf numFmtId="0" fontId="0" fillId="0" borderId="5" xfId="0" applyFill="1" applyBorder="1" applyAlignment="1" applyProtection="1">
      <alignment horizontal="right" vertical="center" indent="1"/>
      <protection locked="0"/>
    </xf>
    <xf numFmtId="0" fontId="0" fillId="0" borderId="85" xfId="0" applyBorder="1" applyAlignment="1">
      <alignment horizontal="left" vertical="center" indent="1"/>
    </xf>
    <xf numFmtId="0" fontId="0" fillId="0" borderId="150" xfId="0" applyBorder="1" applyAlignment="1">
      <alignment horizontal="left" vertical="center" indent="1"/>
    </xf>
    <xf numFmtId="0" fontId="0" fillId="0" borderId="2" xfId="0" applyBorder="1" applyAlignment="1">
      <alignment horizontal="left" vertical="center" indent="1"/>
    </xf>
    <xf numFmtId="0" fontId="0" fillId="0" borderId="2" xfId="0" applyFill="1" applyBorder="1" applyAlignment="1" applyProtection="1">
      <alignment horizontal="right" vertical="center" indent="1"/>
      <protection locked="0"/>
    </xf>
    <xf numFmtId="0" fontId="0" fillId="0" borderId="15" xfId="0" applyBorder="1" applyAlignment="1">
      <alignment horizontal="left" vertical="center" indent="1"/>
    </xf>
    <xf numFmtId="0" fontId="0" fillId="0" borderId="1" xfId="0" applyBorder="1" applyAlignment="1">
      <alignment horizontal="distributed" vertical="center" wrapText="1"/>
    </xf>
    <xf numFmtId="0" fontId="0" fillId="0" borderId="138" xfId="0" applyBorder="1" applyAlignment="1">
      <alignment horizontal="center" vertical="center"/>
    </xf>
    <xf numFmtId="0" fontId="0" fillId="0" borderId="3" xfId="0" applyBorder="1" applyAlignment="1">
      <alignment horizontal="center" vertical="center"/>
    </xf>
    <xf numFmtId="0" fontId="0" fillId="0" borderId="27" xfId="0" applyFill="1" applyBorder="1" applyAlignment="1">
      <alignment horizontal="distributed" vertical="center" indent="1"/>
    </xf>
    <xf numFmtId="0" fontId="0" fillId="0" borderId="54" xfId="0" applyFill="1" applyBorder="1" applyAlignment="1">
      <alignment horizontal="distributed" vertical="center" indent="1"/>
    </xf>
    <xf numFmtId="0" fontId="0" fillId="0" borderId="162" xfId="0" applyFill="1" applyBorder="1" applyAlignment="1">
      <alignment horizontal="distributed" vertical="center" inden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distributed" vertical="center" indent="1"/>
    </xf>
    <xf numFmtId="0" fontId="0" fillId="0" borderId="196" xfId="0" applyBorder="1" applyAlignment="1">
      <alignment horizontal="center" vertical="center"/>
    </xf>
    <xf numFmtId="0" fontId="0" fillId="0" borderId="197" xfId="0" applyBorder="1" applyAlignment="1">
      <alignment horizontal="center" vertical="center"/>
    </xf>
    <xf numFmtId="0" fontId="0" fillId="0" borderId="26" xfId="0" applyFill="1" applyBorder="1" applyAlignment="1">
      <alignment horizontal="center" vertical="center"/>
    </xf>
    <xf numFmtId="0" fontId="0" fillId="0" borderId="95" xfId="0" applyFill="1" applyBorder="1" applyAlignment="1">
      <alignment horizontal="center" vertical="center"/>
    </xf>
    <xf numFmtId="0" fontId="14" fillId="0" borderId="1" xfId="0" applyFont="1" applyBorder="1" applyAlignment="1">
      <alignment vertical="center" wrapText="1"/>
    </xf>
    <xf numFmtId="0" fontId="0" fillId="0" borderId="177" xfId="0" applyBorder="1" applyAlignment="1">
      <alignment horizontal="center" vertical="distributed" textRotation="255" indent="2"/>
    </xf>
    <xf numFmtId="0" fontId="0" fillId="0" borderId="62" xfId="0" applyBorder="1" applyAlignment="1">
      <alignment horizontal="center" vertical="distributed" textRotation="255" indent="2"/>
    </xf>
    <xf numFmtId="0" fontId="0" fillId="0" borderId="195" xfId="0" applyBorder="1" applyAlignment="1">
      <alignment horizontal="center" vertical="distributed" textRotation="255" indent="2"/>
    </xf>
    <xf numFmtId="0" fontId="0" fillId="0" borderId="118" xfId="0" applyFill="1" applyBorder="1" applyAlignment="1">
      <alignment horizontal="center" vertical="center"/>
    </xf>
    <xf numFmtId="0" fontId="0" fillId="0" borderId="120" xfId="0" applyFill="1" applyBorder="1" applyAlignment="1">
      <alignment horizontal="center" vertical="center"/>
    </xf>
    <xf numFmtId="0" fontId="0" fillId="0" borderId="176" xfId="0" applyFill="1" applyBorder="1" applyAlignment="1">
      <alignment horizontal="center" vertical="center"/>
    </xf>
    <xf numFmtId="0" fontId="0" fillId="0" borderId="11" xfId="0" applyFill="1" applyBorder="1" applyAlignment="1">
      <alignment horizontal="left" vertical="center"/>
    </xf>
    <xf numFmtId="0" fontId="0" fillId="0" borderId="75" xfId="0" applyFill="1" applyBorder="1" applyAlignment="1">
      <alignment horizontal="left" vertical="center"/>
    </xf>
    <xf numFmtId="0" fontId="0" fillId="0" borderId="82" xfId="0" applyFill="1" applyBorder="1" applyAlignment="1">
      <alignment horizontal="left" vertical="center"/>
    </xf>
    <xf numFmtId="0" fontId="0" fillId="0" borderId="88" xfId="0" applyFill="1" applyBorder="1" applyAlignment="1">
      <alignment horizontal="left" vertical="center"/>
    </xf>
    <xf numFmtId="0" fontId="0" fillId="0" borderId="11" xfId="0" applyFill="1" applyBorder="1">
      <alignment vertical="center"/>
    </xf>
    <xf numFmtId="0" fontId="0" fillId="0" borderId="75" xfId="0" applyFill="1" applyBorder="1">
      <alignment vertical="center"/>
    </xf>
    <xf numFmtId="0" fontId="0" fillId="0" borderId="11" xfId="0" applyFill="1" applyBorder="1" applyAlignment="1">
      <alignment vertical="center"/>
    </xf>
    <xf numFmtId="0" fontId="0" fillId="0" borderId="75" xfId="0" applyFill="1" applyBorder="1" applyAlignment="1">
      <alignment vertical="center"/>
    </xf>
    <xf numFmtId="0" fontId="0" fillId="0" borderId="81" xfId="0" applyFill="1" applyBorder="1">
      <alignment vertical="center"/>
    </xf>
    <xf numFmtId="0" fontId="0" fillId="0" borderId="76" xfId="0" applyFill="1" applyBorder="1">
      <alignment vertical="center"/>
    </xf>
    <xf numFmtId="0" fontId="0" fillId="0" borderId="81" xfId="0" applyFill="1" applyBorder="1" applyAlignment="1">
      <alignment horizontal="left" vertical="center"/>
    </xf>
    <xf numFmtId="0" fontId="0" fillId="0" borderId="76" xfId="0" applyFill="1" applyBorder="1" applyAlignment="1">
      <alignment horizontal="left" vertical="center"/>
    </xf>
    <xf numFmtId="0" fontId="0" fillId="0" borderId="139" xfId="0" applyFill="1" applyBorder="1" applyAlignment="1">
      <alignment horizontal="center" vertical="center" wrapText="1"/>
    </xf>
    <xf numFmtId="0" fontId="0" fillId="0" borderId="189" xfId="0" applyFill="1" applyBorder="1" applyAlignment="1">
      <alignment horizontal="center" vertical="center" wrapText="1"/>
    </xf>
    <xf numFmtId="0" fontId="0" fillId="0" borderId="138" xfId="0" applyFill="1" applyBorder="1" applyAlignment="1">
      <alignment horizontal="center" vertical="center" wrapText="1"/>
    </xf>
    <xf numFmtId="0" fontId="0" fillId="0" borderId="82" xfId="0" applyFill="1" applyBorder="1">
      <alignment vertical="center"/>
    </xf>
    <xf numFmtId="0" fontId="0" fillId="0" borderId="88" xfId="0" applyFill="1" applyBorder="1">
      <alignment vertical="center"/>
    </xf>
    <xf numFmtId="0" fontId="0" fillId="0" borderId="203" xfId="0" applyFill="1" applyBorder="1">
      <alignment vertical="center"/>
    </xf>
    <xf numFmtId="0" fontId="0" fillId="0" borderId="204" xfId="0" applyFill="1" applyBorder="1">
      <alignment vertical="center"/>
    </xf>
    <xf numFmtId="0" fontId="0" fillId="0" borderId="201" xfId="0" applyFill="1" applyBorder="1" applyAlignment="1">
      <alignment horizontal="distributed" vertical="center" indent="3"/>
    </xf>
    <xf numFmtId="0" fontId="0" fillId="0" borderId="202" xfId="0" applyFill="1" applyBorder="1" applyAlignment="1">
      <alignment horizontal="distributed" vertical="center" indent="3"/>
    </xf>
    <xf numFmtId="0" fontId="0" fillId="0" borderId="205" xfId="0" applyFill="1" applyBorder="1" applyAlignment="1">
      <alignment horizontal="center" vertical="center"/>
    </xf>
    <xf numFmtId="0" fontId="0" fillId="0" borderId="189" xfId="0" applyFill="1" applyBorder="1" applyAlignment="1">
      <alignment horizontal="center" vertical="center"/>
    </xf>
    <xf numFmtId="0" fontId="0" fillId="0" borderId="77" xfId="0" applyFill="1" applyBorder="1">
      <alignment vertical="center"/>
    </xf>
    <xf numFmtId="0" fontId="0" fillId="0" borderId="162" xfId="0" applyFill="1" applyBorder="1">
      <alignment vertical="center"/>
    </xf>
    <xf numFmtId="0" fontId="0" fillId="0" borderId="11" xfId="0" applyFill="1" applyBorder="1" applyAlignment="1">
      <alignment vertical="center" shrinkToFit="1"/>
    </xf>
    <xf numFmtId="0" fontId="0" fillId="0" borderId="75" xfId="0" applyFill="1" applyBorder="1" applyAlignment="1">
      <alignment vertical="center" shrinkToFit="1"/>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247650</xdr:colOff>
      <xdr:row>12</xdr:row>
      <xdr:rowOff>171450</xdr:rowOff>
    </xdr:from>
    <xdr:to>
      <xdr:col>3</xdr:col>
      <xdr:colOff>19050</xdr:colOff>
      <xdr:row>14</xdr:row>
      <xdr:rowOff>152400</xdr:rowOff>
    </xdr:to>
    <xdr:sp macro="" textlink="">
      <xdr:nvSpPr>
        <xdr:cNvPr id="17138" name="Line 74"/>
        <xdr:cNvSpPr>
          <a:spLocks noChangeShapeType="1"/>
        </xdr:cNvSpPr>
      </xdr:nvSpPr>
      <xdr:spPr bwMode="auto">
        <a:xfrm flipV="1">
          <a:off x="1257300" y="2495550"/>
          <a:ext cx="1790700" cy="457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57150">
              <a:solidFill>
                <a:srgbClr val="000000"/>
              </a:solidFill>
              <a:prstDash val="sysDot"/>
              <a:round/>
              <a:headEnd/>
              <a:tailEnd/>
            </a14:hiddenLine>
          </a:ext>
        </a:extLst>
      </xdr:spPr>
    </xdr:sp>
    <xdr:clientData/>
  </xdr:twoCellAnchor>
  <xdr:twoCellAnchor>
    <xdr:from>
      <xdr:col>2</xdr:col>
      <xdr:colOff>361950</xdr:colOff>
      <xdr:row>9</xdr:row>
      <xdr:rowOff>142875</xdr:rowOff>
    </xdr:from>
    <xdr:to>
      <xdr:col>2</xdr:col>
      <xdr:colOff>361950</xdr:colOff>
      <xdr:row>9</xdr:row>
      <xdr:rowOff>142875</xdr:rowOff>
    </xdr:to>
    <xdr:sp macro="" textlink="">
      <xdr:nvSpPr>
        <xdr:cNvPr id="17139" name="Line 34"/>
        <xdr:cNvSpPr>
          <a:spLocks noChangeShapeType="1"/>
        </xdr:cNvSpPr>
      </xdr:nvSpPr>
      <xdr:spPr bwMode="auto">
        <a:xfrm>
          <a:off x="2381250" y="1924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absolute">
    <xdr:from>
      <xdr:col>0</xdr:col>
      <xdr:colOff>400050</xdr:colOff>
      <xdr:row>1</xdr:row>
      <xdr:rowOff>28575</xdr:rowOff>
    </xdr:from>
    <xdr:to>
      <xdr:col>6</xdr:col>
      <xdr:colOff>619125</xdr:colOff>
      <xdr:row>41</xdr:row>
      <xdr:rowOff>9525</xdr:rowOff>
    </xdr:to>
    <xdr:grpSp>
      <xdr:nvGrpSpPr>
        <xdr:cNvPr id="17140" name="グループ化 3"/>
        <xdr:cNvGrpSpPr>
          <a:grpSpLocks noChangeAspect="1"/>
        </xdr:cNvGrpSpPr>
      </xdr:nvGrpSpPr>
      <xdr:grpSpPr bwMode="auto">
        <a:xfrm>
          <a:off x="400050" y="285336"/>
          <a:ext cx="6281945" cy="8064776"/>
          <a:chOff x="6467956" y="374053"/>
          <a:chExt cx="5864562" cy="7523093"/>
        </a:xfrm>
      </xdr:grpSpPr>
      <xdr:grpSp>
        <xdr:nvGrpSpPr>
          <xdr:cNvPr id="17144" name="グループ化 204"/>
          <xdr:cNvGrpSpPr>
            <a:grpSpLocks/>
          </xdr:cNvGrpSpPr>
        </xdr:nvGrpSpPr>
        <xdr:grpSpPr bwMode="auto">
          <a:xfrm>
            <a:off x="6467956" y="374053"/>
            <a:ext cx="5864562" cy="7523093"/>
            <a:chOff x="6363400" y="458730"/>
            <a:chExt cx="5851310" cy="7477125"/>
          </a:xfrm>
        </xdr:grpSpPr>
        <xdr:grpSp>
          <xdr:nvGrpSpPr>
            <xdr:cNvPr id="17146" name="グループ化 186"/>
            <xdr:cNvGrpSpPr>
              <a:grpSpLocks/>
            </xdr:cNvGrpSpPr>
          </xdr:nvGrpSpPr>
          <xdr:grpSpPr bwMode="auto">
            <a:xfrm>
              <a:off x="6363400" y="458730"/>
              <a:ext cx="5754756" cy="7477125"/>
              <a:chOff x="11654331" y="488547"/>
              <a:chExt cx="5768008" cy="7523093"/>
            </a:xfrm>
          </xdr:grpSpPr>
          <xdr:grpSp>
            <xdr:nvGrpSpPr>
              <xdr:cNvPr id="17164" name="グループ化 184"/>
              <xdr:cNvGrpSpPr>
                <a:grpSpLocks/>
              </xdr:cNvGrpSpPr>
            </xdr:nvGrpSpPr>
            <xdr:grpSpPr bwMode="auto">
              <a:xfrm>
                <a:off x="11654331" y="488547"/>
                <a:ext cx="5768008" cy="7523093"/>
                <a:chOff x="6655777" y="375138"/>
                <a:chExt cx="5779476" cy="7463204"/>
              </a:xfrm>
            </xdr:grpSpPr>
            <xdr:grpSp>
              <xdr:nvGrpSpPr>
                <xdr:cNvPr id="17169" name="グループ化 177"/>
                <xdr:cNvGrpSpPr>
                  <a:grpSpLocks/>
                </xdr:cNvGrpSpPr>
              </xdr:nvGrpSpPr>
              <xdr:grpSpPr bwMode="auto">
                <a:xfrm>
                  <a:off x="6655777" y="375138"/>
                  <a:ext cx="5779476" cy="7463204"/>
                  <a:chOff x="6905625" y="342900"/>
                  <a:chExt cx="5753099" cy="7477125"/>
                </a:xfrm>
              </xdr:grpSpPr>
              <xdr:pic>
                <xdr:nvPicPr>
                  <xdr:cNvPr id="17175" name="Picture 14" descr="救急地図原型"/>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05625" y="342900"/>
                    <a:ext cx="5753099" cy="7477125"/>
                  </a:xfrm>
                  <a:prstGeom prst="rect">
                    <a:avLst/>
                  </a:prstGeom>
                  <a:solidFill>
                    <a:srgbClr val="FF0000"/>
                  </a:solidFill>
                  <a:ln>
                    <a:noFill/>
                  </a:ln>
                  <a:extLst>
                    <a:ext uri="{91240B29-F687-4F45-9708-019B960494DF}">
                      <a14:hiddenLine xmlns:a14="http://schemas.microsoft.com/office/drawing/2010/main" w="9525">
                        <a:solidFill>
                          <a:srgbClr val="000000"/>
                        </a:solidFill>
                        <a:miter lim="800000"/>
                        <a:headEnd/>
                        <a:tailEnd/>
                      </a14:hiddenLine>
                    </a:ext>
                  </a:extLst>
                </xdr:spPr>
              </xdr:pic>
              <xdr:sp macro="" textlink="">
                <xdr:nvSpPr>
                  <xdr:cNvPr id="37" name="フリーフォーム 36"/>
                  <xdr:cNvSpPr/>
                </xdr:nvSpPr>
                <xdr:spPr>
                  <a:xfrm>
                    <a:off x="7553611" y="529606"/>
                    <a:ext cx="1020800" cy="2222689"/>
                  </a:xfrm>
                  <a:custGeom>
                    <a:avLst/>
                    <a:gdLst>
                      <a:gd name="connsiteX0" fmla="*/ 1019175 w 1019175"/>
                      <a:gd name="connsiteY0" fmla="*/ 0 h 2219325"/>
                      <a:gd name="connsiteX1" fmla="*/ 828675 w 1019175"/>
                      <a:gd name="connsiteY1" fmla="*/ 733425 h 2219325"/>
                      <a:gd name="connsiteX2" fmla="*/ 714375 w 1019175"/>
                      <a:gd name="connsiteY2" fmla="*/ 1295400 h 2219325"/>
                      <a:gd name="connsiteX3" fmla="*/ 457200 w 1019175"/>
                      <a:gd name="connsiteY3" fmla="*/ 1533525 h 2219325"/>
                      <a:gd name="connsiteX4" fmla="*/ 104775 w 1019175"/>
                      <a:gd name="connsiteY4" fmla="*/ 2095500 h 2219325"/>
                      <a:gd name="connsiteX5" fmla="*/ 0 w 1019175"/>
                      <a:gd name="connsiteY5" fmla="*/ 2219325 h 22193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019175" h="2219325">
                        <a:moveTo>
                          <a:pt x="1019175" y="0"/>
                        </a:moveTo>
                        <a:cubicBezTo>
                          <a:pt x="949325" y="258762"/>
                          <a:pt x="879475" y="517525"/>
                          <a:pt x="828675" y="733425"/>
                        </a:cubicBezTo>
                        <a:cubicBezTo>
                          <a:pt x="777875" y="949325"/>
                          <a:pt x="776287" y="1162050"/>
                          <a:pt x="714375" y="1295400"/>
                        </a:cubicBezTo>
                        <a:cubicBezTo>
                          <a:pt x="652463" y="1428750"/>
                          <a:pt x="558800" y="1400175"/>
                          <a:pt x="457200" y="1533525"/>
                        </a:cubicBezTo>
                        <a:cubicBezTo>
                          <a:pt x="355600" y="1666875"/>
                          <a:pt x="180975" y="1981200"/>
                          <a:pt x="104775" y="2095500"/>
                        </a:cubicBezTo>
                        <a:cubicBezTo>
                          <a:pt x="28575" y="2209800"/>
                          <a:pt x="14287" y="2214562"/>
                          <a:pt x="0" y="2219325"/>
                        </a:cubicBezTo>
                      </a:path>
                    </a:pathLst>
                  </a:custGeom>
                  <a:ln w="50800" cmpd="thinThick">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38" name="フリーフォーム 37"/>
                  <xdr:cNvSpPr/>
                </xdr:nvSpPr>
                <xdr:spPr>
                  <a:xfrm>
                    <a:off x="8166091" y="1311992"/>
                    <a:ext cx="1864069" cy="2035983"/>
                  </a:xfrm>
                  <a:custGeom>
                    <a:avLst/>
                    <a:gdLst>
                      <a:gd name="connsiteX0" fmla="*/ 1866900 w 1866900"/>
                      <a:gd name="connsiteY0" fmla="*/ 0 h 2030412"/>
                      <a:gd name="connsiteX1" fmla="*/ 1219200 w 1866900"/>
                      <a:gd name="connsiteY1" fmla="*/ 504825 h 2030412"/>
                      <a:gd name="connsiteX2" fmla="*/ 209550 w 1866900"/>
                      <a:gd name="connsiteY2" fmla="*/ 1781175 h 2030412"/>
                      <a:gd name="connsiteX3" fmla="*/ 0 w 1866900"/>
                      <a:gd name="connsiteY3" fmla="*/ 2000250 h 2030412"/>
                    </a:gdLst>
                    <a:ahLst/>
                    <a:cxnLst>
                      <a:cxn ang="0">
                        <a:pos x="connsiteX0" y="connsiteY0"/>
                      </a:cxn>
                      <a:cxn ang="0">
                        <a:pos x="connsiteX1" y="connsiteY1"/>
                      </a:cxn>
                      <a:cxn ang="0">
                        <a:pos x="connsiteX2" y="connsiteY2"/>
                      </a:cxn>
                      <a:cxn ang="0">
                        <a:pos x="connsiteX3" y="connsiteY3"/>
                      </a:cxn>
                    </a:cxnLst>
                    <a:rect l="l" t="t" r="r" b="b"/>
                    <a:pathLst>
                      <a:path w="1866900" h="2030412">
                        <a:moveTo>
                          <a:pt x="1866900" y="0"/>
                        </a:moveTo>
                        <a:cubicBezTo>
                          <a:pt x="1681162" y="103981"/>
                          <a:pt x="1495425" y="207963"/>
                          <a:pt x="1219200" y="504825"/>
                        </a:cubicBezTo>
                        <a:cubicBezTo>
                          <a:pt x="942975" y="801687"/>
                          <a:pt x="412750" y="1531938"/>
                          <a:pt x="209550" y="1781175"/>
                        </a:cubicBezTo>
                        <a:cubicBezTo>
                          <a:pt x="6350" y="2030412"/>
                          <a:pt x="3175" y="2015331"/>
                          <a:pt x="0" y="2000250"/>
                        </a:cubicBezTo>
                      </a:path>
                    </a:pathLst>
                  </a:custGeom>
                  <a:ln w="317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39" name="フリーフォーム 38"/>
                  <xdr:cNvSpPr/>
                </xdr:nvSpPr>
                <xdr:spPr>
                  <a:xfrm>
                    <a:off x="7704512" y="894127"/>
                    <a:ext cx="1686538" cy="2000420"/>
                  </a:xfrm>
                  <a:custGeom>
                    <a:avLst/>
                    <a:gdLst>
                      <a:gd name="connsiteX0" fmla="*/ 1685925 w 1685925"/>
                      <a:gd name="connsiteY0" fmla="*/ 0 h 2000250"/>
                      <a:gd name="connsiteX1" fmla="*/ 1447800 w 1685925"/>
                      <a:gd name="connsiteY1" fmla="*/ 457200 h 2000250"/>
                      <a:gd name="connsiteX2" fmla="*/ 904875 w 1685925"/>
                      <a:gd name="connsiteY2" fmla="*/ 1428750 h 2000250"/>
                      <a:gd name="connsiteX3" fmla="*/ 428625 w 1685925"/>
                      <a:gd name="connsiteY3" fmla="*/ 1733550 h 2000250"/>
                      <a:gd name="connsiteX4" fmla="*/ 0 w 1685925"/>
                      <a:gd name="connsiteY4" fmla="*/ 2000250 h 20002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85925" h="2000250">
                        <a:moveTo>
                          <a:pt x="1685925" y="0"/>
                        </a:moveTo>
                        <a:cubicBezTo>
                          <a:pt x="1631950" y="109537"/>
                          <a:pt x="1577975" y="219075"/>
                          <a:pt x="1447800" y="457200"/>
                        </a:cubicBezTo>
                        <a:cubicBezTo>
                          <a:pt x="1317625" y="695325"/>
                          <a:pt x="1074737" y="1216025"/>
                          <a:pt x="904875" y="1428750"/>
                        </a:cubicBezTo>
                        <a:cubicBezTo>
                          <a:pt x="735013" y="1641475"/>
                          <a:pt x="428625" y="1733550"/>
                          <a:pt x="428625" y="1733550"/>
                        </a:cubicBezTo>
                        <a:lnTo>
                          <a:pt x="0" y="2000250"/>
                        </a:lnTo>
                      </a:path>
                    </a:pathLst>
                  </a:custGeom>
                  <a:ln w="50800" cmpd="sng">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0" name="フリーフォーム 39"/>
                  <xdr:cNvSpPr/>
                </xdr:nvSpPr>
                <xdr:spPr>
                  <a:xfrm>
                    <a:off x="7961931" y="1623169"/>
                    <a:ext cx="2352277" cy="1947075"/>
                  </a:xfrm>
                  <a:custGeom>
                    <a:avLst/>
                    <a:gdLst>
                      <a:gd name="connsiteX0" fmla="*/ 2352675 w 2352675"/>
                      <a:gd name="connsiteY0" fmla="*/ 0 h 1952625"/>
                      <a:gd name="connsiteX1" fmla="*/ 1123950 w 2352675"/>
                      <a:gd name="connsiteY1" fmla="*/ 1295400 h 1952625"/>
                      <a:gd name="connsiteX2" fmla="*/ 0 w 2352675"/>
                      <a:gd name="connsiteY2" fmla="*/ 1952625 h 1952625"/>
                    </a:gdLst>
                    <a:ahLst/>
                    <a:cxnLst>
                      <a:cxn ang="0">
                        <a:pos x="connsiteX0" y="connsiteY0"/>
                      </a:cxn>
                      <a:cxn ang="0">
                        <a:pos x="connsiteX1" y="connsiteY1"/>
                      </a:cxn>
                      <a:cxn ang="0">
                        <a:pos x="connsiteX2" y="connsiteY2"/>
                      </a:cxn>
                    </a:cxnLst>
                    <a:rect l="l" t="t" r="r" b="b"/>
                    <a:pathLst>
                      <a:path w="2352675" h="1952625">
                        <a:moveTo>
                          <a:pt x="2352675" y="0"/>
                        </a:moveTo>
                        <a:cubicBezTo>
                          <a:pt x="1934369" y="484981"/>
                          <a:pt x="1516063" y="969963"/>
                          <a:pt x="1123950" y="1295400"/>
                        </a:cubicBezTo>
                        <a:cubicBezTo>
                          <a:pt x="731838" y="1620838"/>
                          <a:pt x="365919" y="1786731"/>
                          <a:pt x="0" y="1952625"/>
                        </a:cubicBezTo>
                      </a:path>
                    </a:pathLst>
                  </a:custGeom>
                  <a:ln w="44450">
                    <a:solidFill>
                      <a:schemeClr val="tx1"/>
                    </a:solidFill>
                    <a:prstDash val="sys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1" name="フリーフォーム 40"/>
                  <xdr:cNvSpPr/>
                </xdr:nvSpPr>
                <xdr:spPr>
                  <a:xfrm>
                    <a:off x="8485645" y="929690"/>
                    <a:ext cx="3337571" cy="6321327"/>
                  </a:xfrm>
                  <a:custGeom>
                    <a:avLst/>
                    <a:gdLst>
                      <a:gd name="connsiteX0" fmla="*/ 0 w 3306536"/>
                      <a:gd name="connsiteY0" fmla="*/ 0 h 6490607"/>
                      <a:gd name="connsiteX1" fmla="*/ 870858 w 3306536"/>
                      <a:gd name="connsiteY1" fmla="*/ 598714 h 6490607"/>
                      <a:gd name="connsiteX2" fmla="*/ 1469572 w 3306536"/>
                      <a:gd name="connsiteY2" fmla="*/ 1143000 h 6490607"/>
                      <a:gd name="connsiteX3" fmla="*/ 2408465 w 3306536"/>
                      <a:gd name="connsiteY3" fmla="*/ 1768929 h 6490607"/>
                      <a:gd name="connsiteX4" fmla="*/ 2639786 w 3306536"/>
                      <a:gd name="connsiteY4" fmla="*/ 1945821 h 6490607"/>
                      <a:gd name="connsiteX5" fmla="*/ 2816679 w 3306536"/>
                      <a:gd name="connsiteY5" fmla="*/ 2748643 h 6490607"/>
                      <a:gd name="connsiteX6" fmla="*/ 2830286 w 3306536"/>
                      <a:gd name="connsiteY6" fmla="*/ 3510643 h 6490607"/>
                      <a:gd name="connsiteX7" fmla="*/ 2816679 w 3306536"/>
                      <a:gd name="connsiteY7" fmla="*/ 4871357 h 6490607"/>
                      <a:gd name="connsiteX8" fmla="*/ 3211286 w 3306536"/>
                      <a:gd name="connsiteY8" fmla="*/ 5742214 h 6490607"/>
                      <a:gd name="connsiteX9" fmla="*/ 3265715 w 3306536"/>
                      <a:gd name="connsiteY9" fmla="*/ 6041571 h 6490607"/>
                      <a:gd name="connsiteX10" fmla="*/ 3306536 w 3306536"/>
                      <a:gd name="connsiteY10" fmla="*/ 6490607 h 64906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306536" h="6490607">
                        <a:moveTo>
                          <a:pt x="0" y="0"/>
                        </a:moveTo>
                        <a:cubicBezTo>
                          <a:pt x="312964" y="204107"/>
                          <a:pt x="625929" y="408214"/>
                          <a:pt x="870858" y="598714"/>
                        </a:cubicBezTo>
                        <a:cubicBezTo>
                          <a:pt x="1115787" y="789214"/>
                          <a:pt x="1213304" y="947964"/>
                          <a:pt x="1469572" y="1143000"/>
                        </a:cubicBezTo>
                        <a:cubicBezTo>
                          <a:pt x="1725840" y="1338036"/>
                          <a:pt x="2213429" y="1635126"/>
                          <a:pt x="2408465" y="1768929"/>
                        </a:cubicBezTo>
                        <a:cubicBezTo>
                          <a:pt x="2603501" y="1902732"/>
                          <a:pt x="2571750" y="1782535"/>
                          <a:pt x="2639786" y="1945821"/>
                        </a:cubicBezTo>
                        <a:cubicBezTo>
                          <a:pt x="2707822" y="2109107"/>
                          <a:pt x="2784929" y="2487839"/>
                          <a:pt x="2816679" y="2748643"/>
                        </a:cubicBezTo>
                        <a:cubicBezTo>
                          <a:pt x="2848429" y="3009447"/>
                          <a:pt x="2830286" y="3156857"/>
                          <a:pt x="2830286" y="3510643"/>
                        </a:cubicBezTo>
                        <a:cubicBezTo>
                          <a:pt x="2830286" y="3864429"/>
                          <a:pt x="2753179" y="4499429"/>
                          <a:pt x="2816679" y="4871357"/>
                        </a:cubicBezTo>
                        <a:cubicBezTo>
                          <a:pt x="2880179" y="5243286"/>
                          <a:pt x="3136447" y="5547178"/>
                          <a:pt x="3211286" y="5742214"/>
                        </a:cubicBezTo>
                        <a:cubicBezTo>
                          <a:pt x="3286125" y="5937250"/>
                          <a:pt x="3249840" y="5916839"/>
                          <a:pt x="3265715" y="6041571"/>
                        </a:cubicBezTo>
                        <a:cubicBezTo>
                          <a:pt x="3281590" y="6166303"/>
                          <a:pt x="3294063" y="6328455"/>
                          <a:pt x="3306536" y="6490607"/>
                        </a:cubicBezTo>
                      </a:path>
                    </a:pathLst>
                  </a:custGeom>
                  <a:ln w="28575">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2" name="フリーフォーム 41"/>
                  <xdr:cNvSpPr/>
                </xdr:nvSpPr>
                <xdr:spPr>
                  <a:xfrm>
                    <a:off x="7979684" y="2156614"/>
                    <a:ext cx="3026893" cy="5121075"/>
                  </a:xfrm>
                  <a:custGeom>
                    <a:avLst/>
                    <a:gdLst>
                      <a:gd name="connsiteX0" fmla="*/ 0 w 3014383"/>
                      <a:gd name="connsiteY0" fmla="*/ 0 h 5076264"/>
                      <a:gd name="connsiteX1" fmla="*/ 291353 w 3014383"/>
                      <a:gd name="connsiteY1" fmla="*/ 336176 h 5076264"/>
                      <a:gd name="connsiteX2" fmla="*/ 739589 w 3014383"/>
                      <a:gd name="connsiteY2" fmla="*/ 1143000 h 5076264"/>
                      <a:gd name="connsiteX3" fmla="*/ 1344706 w 3014383"/>
                      <a:gd name="connsiteY3" fmla="*/ 1355911 h 5076264"/>
                      <a:gd name="connsiteX4" fmla="*/ 1837765 w 3014383"/>
                      <a:gd name="connsiteY4" fmla="*/ 2263588 h 5076264"/>
                      <a:gd name="connsiteX5" fmla="*/ 2028265 w 3014383"/>
                      <a:gd name="connsiteY5" fmla="*/ 2879911 h 5076264"/>
                      <a:gd name="connsiteX6" fmla="*/ 2498912 w 3014383"/>
                      <a:gd name="connsiteY6" fmla="*/ 3429000 h 5076264"/>
                      <a:gd name="connsiteX7" fmla="*/ 2700618 w 3014383"/>
                      <a:gd name="connsiteY7" fmla="*/ 4045323 h 5076264"/>
                      <a:gd name="connsiteX8" fmla="*/ 3014383 w 3014383"/>
                      <a:gd name="connsiteY8" fmla="*/ 5076264 h 50762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014383" h="5076264">
                        <a:moveTo>
                          <a:pt x="0" y="0"/>
                        </a:moveTo>
                        <a:cubicBezTo>
                          <a:pt x="84044" y="72838"/>
                          <a:pt x="168088" y="145676"/>
                          <a:pt x="291353" y="336176"/>
                        </a:cubicBezTo>
                        <a:cubicBezTo>
                          <a:pt x="414618" y="526676"/>
                          <a:pt x="564030" y="973044"/>
                          <a:pt x="739589" y="1143000"/>
                        </a:cubicBezTo>
                        <a:cubicBezTo>
                          <a:pt x="915148" y="1312956"/>
                          <a:pt x="1161677" y="1169146"/>
                          <a:pt x="1344706" y="1355911"/>
                        </a:cubicBezTo>
                        <a:cubicBezTo>
                          <a:pt x="1527735" y="1542676"/>
                          <a:pt x="1723839" y="2009588"/>
                          <a:pt x="1837765" y="2263588"/>
                        </a:cubicBezTo>
                        <a:cubicBezTo>
                          <a:pt x="1951691" y="2517588"/>
                          <a:pt x="1918074" y="2685676"/>
                          <a:pt x="2028265" y="2879911"/>
                        </a:cubicBezTo>
                        <a:cubicBezTo>
                          <a:pt x="2138456" y="3074146"/>
                          <a:pt x="2386853" y="3234765"/>
                          <a:pt x="2498912" y="3429000"/>
                        </a:cubicBezTo>
                        <a:cubicBezTo>
                          <a:pt x="2610971" y="3623235"/>
                          <a:pt x="2614706" y="3770779"/>
                          <a:pt x="2700618" y="4045323"/>
                        </a:cubicBezTo>
                        <a:cubicBezTo>
                          <a:pt x="2786530" y="4319867"/>
                          <a:pt x="2900456" y="4698065"/>
                          <a:pt x="3014383" y="5076264"/>
                        </a:cubicBezTo>
                      </a:path>
                    </a:pathLst>
                  </a:custGeom>
                  <a:ln w="41275" cmpd="dbl">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3" name="フリーフォーム 42"/>
                  <xdr:cNvSpPr/>
                </xdr:nvSpPr>
                <xdr:spPr>
                  <a:xfrm>
                    <a:off x="8228226" y="1872110"/>
                    <a:ext cx="3097905" cy="2498302"/>
                  </a:xfrm>
                  <a:custGeom>
                    <a:avLst/>
                    <a:gdLst>
                      <a:gd name="connsiteX0" fmla="*/ 0 w 3048000"/>
                      <a:gd name="connsiteY0" fmla="*/ 0 h 2476500"/>
                      <a:gd name="connsiteX1" fmla="*/ 246530 w 3048000"/>
                      <a:gd name="connsiteY1" fmla="*/ 224118 h 2476500"/>
                      <a:gd name="connsiteX2" fmla="*/ 750795 w 3048000"/>
                      <a:gd name="connsiteY2" fmla="*/ 392206 h 2476500"/>
                      <a:gd name="connsiteX3" fmla="*/ 2129118 w 3048000"/>
                      <a:gd name="connsiteY3" fmla="*/ 829236 h 2476500"/>
                      <a:gd name="connsiteX4" fmla="*/ 2566147 w 3048000"/>
                      <a:gd name="connsiteY4" fmla="*/ 1098177 h 2476500"/>
                      <a:gd name="connsiteX5" fmla="*/ 2812677 w 3048000"/>
                      <a:gd name="connsiteY5" fmla="*/ 1434353 h 2476500"/>
                      <a:gd name="connsiteX6" fmla="*/ 3048000 w 3048000"/>
                      <a:gd name="connsiteY6" fmla="*/ 2476500 h 2476500"/>
                      <a:gd name="connsiteX7" fmla="*/ 3048000 w 3048000"/>
                      <a:gd name="connsiteY7" fmla="*/ 2476500 h 2476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048000" h="2476500">
                        <a:moveTo>
                          <a:pt x="0" y="0"/>
                        </a:moveTo>
                        <a:cubicBezTo>
                          <a:pt x="60699" y="79375"/>
                          <a:pt x="121398" y="158750"/>
                          <a:pt x="246530" y="224118"/>
                        </a:cubicBezTo>
                        <a:cubicBezTo>
                          <a:pt x="371662" y="289486"/>
                          <a:pt x="750795" y="392206"/>
                          <a:pt x="750795" y="392206"/>
                        </a:cubicBezTo>
                        <a:cubicBezTo>
                          <a:pt x="1064560" y="493059"/>
                          <a:pt x="1826559" y="711574"/>
                          <a:pt x="2129118" y="829236"/>
                        </a:cubicBezTo>
                        <a:cubicBezTo>
                          <a:pt x="2431677" y="946898"/>
                          <a:pt x="2452221" y="997324"/>
                          <a:pt x="2566147" y="1098177"/>
                        </a:cubicBezTo>
                        <a:cubicBezTo>
                          <a:pt x="2680073" y="1199030"/>
                          <a:pt x="2732368" y="1204633"/>
                          <a:pt x="2812677" y="1434353"/>
                        </a:cubicBezTo>
                        <a:cubicBezTo>
                          <a:pt x="2892986" y="1664074"/>
                          <a:pt x="3048000" y="2476500"/>
                          <a:pt x="3048000" y="2476500"/>
                        </a:cubicBezTo>
                        <a:lnTo>
                          <a:pt x="3048000" y="2476500"/>
                        </a:lnTo>
                      </a:path>
                    </a:pathLst>
                  </a:custGeom>
                  <a:ln w="2857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sp macro="" textlink="">
              <xdr:nvSpPr>
                <xdr:cNvPr id="31" name="円/楕円 30"/>
                <xdr:cNvSpPr>
                  <a:spLocks noChangeAspect="1"/>
                </xdr:cNvSpPr>
              </xdr:nvSpPr>
              <xdr:spPr>
                <a:xfrm>
                  <a:off x="8733488" y="1431168"/>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2" name="円/楕円 31"/>
                <xdr:cNvSpPr>
                  <a:spLocks noChangeAspect="1"/>
                </xdr:cNvSpPr>
              </xdr:nvSpPr>
              <xdr:spPr>
                <a:xfrm>
                  <a:off x="9116928" y="1653023"/>
                  <a:ext cx="107007" cy="97616"/>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3" name="円/楕円 32"/>
                <xdr:cNvSpPr>
                  <a:spLocks noChangeAspect="1"/>
                </xdr:cNvSpPr>
              </xdr:nvSpPr>
              <xdr:spPr>
                <a:xfrm>
                  <a:off x="7797181" y="2478324"/>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4" name="円/楕円 33"/>
                <xdr:cNvSpPr>
                  <a:spLocks noChangeAspect="1"/>
                </xdr:cNvSpPr>
              </xdr:nvSpPr>
              <xdr:spPr>
                <a:xfrm>
                  <a:off x="9027756" y="2948657"/>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5" name="円/楕円 34"/>
                <xdr:cNvSpPr>
                  <a:spLocks noChangeAspect="1"/>
                </xdr:cNvSpPr>
              </xdr:nvSpPr>
              <xdr:spPr>
                <a:xfrm>
                  <a:off x="10347504" y="2895411"/>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sp macro="" textlink="">
            <xdr:nvSpPr>
              <xdr:cNvPr id="26" name="円/楕円 25"/>
              <xdr:cNvSpPr>
                <a:spLocks noChangeAspect="1"/>
              </xdr:cNvSpPr>
            </xdr:nvSpPr>
            <xdr:spPr>
              <a:xfrm>
                <a:off x="15312034" y="5354852"/>
                <a:ext cx="115694" cy="107345"/>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nvGrpSpPr>
              <xdr:cNvPr id="17166" name="グループ化 185"/>
              <xdr:cNvGrpSpPr>
                <a:grpSpLocks noChangeAspect="1"/>
              </xdr:cNvGrpSpPr>
            </xdr:nvGrpSpPr>
            <xdr:grpSpPr bwMode="auto">
              <a:xfrm>
                <a:off x="14055601" y="2587583"/>
                <a:ext cx="2896588" cy="3076473"/>
                <a:chOff x="9234488" y="2431806"/>
                <a:chExt cx="2902560" cy="3056059"/>
              </a:xfrm>
            </xdr:grpSpPr>
            <xdr:sp macro="" textlink="">
              <xdr:nvSpPr>
                <xdr:cNvPr id="28" name="フリーフォーム 27"/>
                <xdr:cNvSpPr/>
              </xdr:nvSpPr>
              <xdr:spPr>
                <a:xfrm>
                  <a:off x="9566053" y="2434921"/>
                  <a:ext cx="2175960" cy="3056803"/>
                </a:xfrm>
                <a:custGeom>
                  <a:avLst/>
                  <a:gdLst>
                    <a:gd name="connsiteX0" fmla="*/ 2247900 w 2247900"/>
                    <a:gd name="connsiteY0" fmla="*/ 0 h 3095625"/>
                    <a:gd name="connsiteX1" fmla="*/ 1876425 w 2247900"/>
                    <a:gd name="connsiteY1" fmla="*/ 552450 h 3095625"/>
                    <a:gd name="connsiteX2" fmla="*/ 1885950 w 2247900"/>
                    <a:gd name="connsiteY2" fmla="*/ 733425 h 3095625"/>
                    <a:gd name="connsiteX3" fmla="*/ 2019300 w 2247900"/>
                    <a:gd name="connsiteY3" fmla="*/ 1047750 h 3095625"/>
                    <a:gd name="connsiteX4" fmla="*/ 1971675 w 2247900"/>
                    <a:gd name="connsiteY4" fmla="*/ 1438275 h 3095625"/>
                    <a:gd name="connsiteX5" fmla="*/ 2085975 w 2247900"/>
                    <a:gd name="connsiteY5" fmla="*/ 1943100 h 3095625"/>
                    <a:gd name="connsiteX6" fmla="*/ 2124075 w 2247900"/>
                    <a:gd name="connsiteY6" fmla="*/ 2476500 h 3095625"/>
                    <a:gd name="connsiteX7" fmla="*/ 1876425 w 2247900"/>
                    <a:gd name="connsiteY7" fmla="*/ 2809875 h 3095625"/>
                    <a:gd name="connsiteX8" fmla="*/ 0 w 2247900"/>
                    <a:gd name="connsiteY8" fmla="*/ 3095625 h 30956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47900" h="3095625">
                      <a:moveTo>
                        <a:pt x="2247900" y="0"/>
                      </a:moveTo>
                      <a:cubicBezTo>
                        <a:pt x="2092325" y="215106"/>
                        <a:pt x="1936750" y="430213"/>
                        <a:pt x="1876425" y="552450"/>
                      </a:cubicBezTo>
                      <a:cubicBezTo>
                        <a:pt x="1816100" y="674687"/>
                        <a:pt x="1862138" y="650875"/>
                        <a:pt x="1885950" y="733425"/>
                      </a:cubicBezTo>
                      <a:cubicBezTo>
                        <a:pt x="1909763" y="815975"/>
                        <a:pt x="2005013" y="930275"/>
                        <a:pt x="2019300" y="1047750"/>
                      </a:cubicBezTo>
                      <a:cubicBezTo>
                        <a:pt x="2033587" y="1165225"/>
                        <a:pt x="1960563" y="1289050"/>
                        <a:pt x="1971675" y="1438275"/>
                      </a:cubicBezTo>
                      <a:cubicBezTo>
                        <a:pt x="1982787" y="1587500"/>
                        <a:pt x="2060575" y="1770063"/>
                        <a:pt x="2085975" y="1943100"/>
                      </a:cubicBezTo>
                      <a:cubicBezTo>
                        <a:pt x="2111375" y="2116137"/>
                        <a:pt x="2159000" y="2332038"/>
                        <a:pt x="2124075" y="2476500"/>
                      </a:cubicBezTo>
                      <a:cubicBezTo>
                        <a:pt x="2089150" y="2620962"/>
                        <a:pt x="2230437" y="2706688"/>
                        <a:pt x="1876425" y="2809875"/>
                      </a:cubicBezTo>
                      <a:cubicBezTo>
                        <a:pt x="1522413" y="2913062"/>
                        <a:pt x="761206" y="3004343"/>
                        <a:pt x="0" y="3095625"/>
                      </a:cubicBezTo>
                    </a:path>
                  </a:pathLst>
                </a:custGeom>
                <a:ln w="50800" cmpd="thickThi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9" name="フリーフォーム 28"/>
                <xdr:cNvSpPr/>
              </xdr:nvSpPr>
              <xdr:spPr>
                <a:xfrm>
                  <a:off x="9236092" y="4336537"/>
                  <a:ext cx="2898308" cy="764201"/>
                </a:xfrm>
                <a:custGeom>
                  <a:avLst/>
                  <a:gdLst>
                    <a:gd name="connsiteX0" fmla="*/ 2890837 w 2890837"/>
                    <a:gd name="connsiteY0" fmla="*/ 12700 h 779462"/>
                    <a:gd name="connsiteX1" fmla="*/ 1538287 w 2890837"/>
                    <a:gd name="connsiteY1" fmla="*/ 60325 h 779462"/>
                    <a:gd name="connsiteX2" fmla="*/ 585787 w 2890837"/>
                    <a:gd name="connsiteY2" fmla="*/ 374650 h 779462"/>
                    <a:gd name="connsiteX3" fmla="*/ 90487 w 2890837"/>
                    <a:gd name="connsiteY3" fmla="*/ 717550 h 779462"/>
                    <a:gd name="connsiteX4" fmla="*/ 42862 w 2890837"/>
                    <a:gd name="connsiteY4" fmla="*/ 746125 h 7794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890837" h="779462">
                      <a:moveTo>
                        <a:pt x="2890837" y="12700"/>
                      </a:moveTo>
                      <a:cubicBezTo>
                        <a:pt x="2406649" y="6350"/>
                        <a:pt x="1922462" y="0"/>
                        <a:pt x="1538287" y="60325"/>
                      </a:cubicBezTo>
                      <a:cubicBezTo>
                        <a:pt x="1154112" y="120650"/>
                        <a:pt x="827087" y="265113"/>
                        <a:pt x="585787" y="374650"/>
                      </a:cubicBezTo>
                      <a:cubicBezTo>
                        <a:pt x="344487" y="484187"/>
                        <a:pt x="180974" y="655638"/>
                        <a:pt x="90487" y="717550"/>
                      </a:cubicBezTo>
                      <a:cubicBezTo>
                        <a:pt x="0" y="779462"/>
                        <a:pt x="21431" y="762793"/>
                        <a:pt x="42862" y="746125"/>
                      </a:cubicBezTo>
                    </a:path>
                  </a:pathLst>
                </a:custGeom>
                <a:ln w="50800" cmpd="dbl">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grpSp>
        <xdr:sp macro="" textlink="">
          <xdr:nvSpPr>
            <xdr:cNvPr id="17147" name="Line 19"/>
            <xdr:cNvSpPr>
              <a:spLocks noChangeShapeType="1"/>
            </xdr:cNvSpPr>
          </xdr:nvSpPr>
          <xdr:spPr bwMode="auto">
            <a:xfrm flipH="1">
              <a:off x="8489730" y="827033"/>
              <a:ext cx="107732" cy="696967"/>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 name="Text Box 13"/>
            <xdr:cNvSpPr txBox="1">
              <a:spLocks noChangeArrowheads="1"/>
            </xdr:cNvSpPr>
          </xdr:nvSpPr>
          <xdr:spPr bwMode="auto">
            <a:xfrm>
              <a:off x="8698597" y="849923"/>
              <a:ext cx="692568" cy="204487"/>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南海本線</a:t>
              </a:r>
            </a:p>
          </xdr:txBody>
        </xdr:sp>
        <xdr:sp macro="" textlink="">
          <xdr:nvSpPr>
            <xdr:cNvPr id="10" name="Text Box 12"/>
            <xdr:cNvSpPr txBox="1">
              <a:spLocks noChangeArrowheads="1"/>
            </xdr:cNvSpPr>
          </xdr:nvSpPr>
          <xdr:spPr bwMode="auto">
            <a:xfrm>
              <a:off x="9435560" y="1303352"/>
              <a:ext cx="914545" cy="222269"/>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国道</a:t>
              </a:r>
              <a:r>
                <a:rPr lang="en-US" altLang="ja-JP" sz="800" b="0" i="0" u="none" strike="noStrike" baseline="0">
                  <a:solidFill>
                    <a:srgbClr val="000000"/>
                  </a:solidFill>
                  <a:latin typeface="Century"/>
                </a:rPr>
                <a:t>26</a:t>
              </a:r>
              <a:r>
                <a:rPr lang="ja-JP" altLang="en-US" sz="800" b="0" i="0" u="none" strike="noStrike" baseline="0">
                  <a:solidFill>
                    <a:srgbClr val="000000"/>
                  </a:solidFill>
                  <a:latin typeface="Times New Roman"/>
                  <a:cs typeface="Times New Roman"/>
                </a:rPr>
                <a:t>号線</a:t>
              </a:r>
            </a:p>
          </xdr:txBody>
        </xdr:sp>
        <xdr:sp macro="" textlink="">
          <xdr:nvSpPr>
            <xdr:cNvPr id="11" name="Text Box 11"/>
            <xdr:cNvSpPr txBox="1">
              <a:spLocks noChangeArrowheads="1"/>
            </xdr:cNvSpPr>
          </xdr:nvSpPr>
          <xdr:spPr bwMode="auto">
            <a:xfrm>
              <a:off x="9710811" y="1614528"/>
              <a:ext cx="683689" cy="231160"/>
            </a:xfrm>
            <a:prstGeom prst="rect">
              <a:avLst/>
            </a:prstGeom>
            <a:noFill/>
            <a:ln w="9525">
              <a:noFill/>
              <a:miter lim="800000"/>
              <a:headEnd/>
              <a:tailEnd/>
            </a:ln>
          </xdr:spPr>
          <xdr:txBody>
            <a:bodyPr vertOverflow="clip" wrap="square" lIns="74295" tIns="8890" rIns="74295" bIns="8890" anchor="t" upright="1"/>
            <a:lstStyle/>
            <a:p>
              <a:pPr algn="l" rtl="0">
                <a:defRPr sz="1000"/>
              </a:pPr>
              <a:r>
                <a:rPr lang="en-US" altLang="ja-JP" sz="800" b="0" i="0" u="none" strike="noStrike" baseline="0">
                  <a:solidFill>
                    <a:srgbClr val="000000"/>
                  </a:solidFill>
                  <a:latin typeface="Century"/>
                </a:rPr>
                <a:t>JR</a:t>
              </a:r>
              <a:r>
                <a:rPr lang="ja-JP" altLang="en-US" sz="800" b="0" i="0" u="none" strike="noStrike" baseline="0">
                  <a:solidFill>
                    <a:srgbClr val="000000"/>
                  </a:solidFill>
                  <a:latin typeface="Times New Roman"/>
                  <a:cs typeface="Times New Roman"/>
                </a:rPr>
                <a:t>阪和線</a:t>
              </a:r>
            </a:p>
          </xdr:txBody>
        </xdr:sp>
        <xdr:sp macro="" textlink="">
          <xdr:nvSpPr>
            <xdr:cNvPr id="12" name="Text Box 8"/>
            <xdr:cNvSpPr txBox="1">
              <a:spLocks noChangeArrowheads="1"/>
            </xdr:cNvSpPr>
          </xdr:nvSpPr>
          <xdr:spPr bwMode="auto">
            <a:xfrm>
              <a:off x="11149221" y="2370242"/>
              <a:ext cx="1021094" cy="240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阪和自動車道</a:t>
              </a:r>
            </a:p>
          </xdr:txBody>
        </xdr:sp>
        <xdr:sp macro="" textlink="">
          <xdr:nvSpPr>
            <xdr:cNvPr id="17152" name="Line 19"/>
            <xdr:cNvSpPr>
              <a:spLocks noChangeShapeType="1"/>
            </xdr:cNvSpPr>
          </xdr:nvSpPr>
          <xdr:spPr bwMode="auto">
            <a:xfrm flipH="1">
              <a:off x="8890764" y="1011621"/>
              <a:ext cx="523877" cy="745577"/>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4" name="Text Box 10"/>
            <xdr:cNvSpPr txBox="1">
              <a:spLocks noChangeArrowheads="1"/>
            </xdr:cNvSpPr>
          </xdr:nvSpPr>
          <xdr:spPr bwMode="auto">
            <a:xfrm>
              <a:off x="9249099" y="832142"/>
              <a:ext cx="1074368"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八木出張所</a:t>
              </a:r>
            </a:p>
          </xdr:txBody>
        </xdr:sp>
        <xdr:sp macro="" textlink="">
          <xdr:nvSpPr>
            <xdr:cNvPr id="15" name="Text Box 16"/>
            <xdr:cNvSpPr txBox="1">
              <a:spLocks noChangeArrowheads="1"/>
            </xdr:cNvSpPr>
          </xdr:nvSpPr>
          <xdr:spPr bwMode="auto">
            <a:xfrm>
              <a:off x="8263522" y="663217"/>
              <a:ext cx="941182"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Courier New"/>
                  <a:cs typeface="Courier New"/>
                </a:rPr>
                <a:t>春木分署</a:t>
              </a:r>
            </a:p>
          </xdr:txBody>
        </xdr:sp>
        <xdr:sp macro="" textlink="">
          <xdr:nvSpPr>
            <xdr:cNvPr id="17155" name="Line 20"/>
            <xdr:cNvSpPr>
              <a:spLocks noChangeShapeType="1"/>
            </xdr:cNvSpPr>
          </xdr:nvSpPr>
          <xdr:spPr bwMode="auto">
            <a:xfrm flipV="1">
              <a:off x="6885214" y="2649264"/>
              <a:ext cx="617859" cy="45720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7" name="Text Box 6"/>
            <xdr:cNvSpPr txBox="1">
              <a:spLocks noChangeArrowheads="1"/>
            </xdr:cNvSpPr>
          </xdr:nvSpPr>
          <xdr:spPr bwMode="auto">
            <a:xfrm>
              <a:off x="6523223" y="3099284"/>
              <a:ext cx="896787" cy="30228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岸城分署</a:t>
              </a:r>
            </a:p>
          </xdr:txBody>
        </xdr:sp>
        <xdr:sp macro="" textlink="">
          <xdr:nvSpPr>
            <xdr:cNvPr id="17157" name="Line 7"/>
            <xdr:cNvSpPr>
              <a:spLocks noChangeShapeType="1"/>
            </xdr:cNvSpPr>
          </xdr:nvSpPr>
          <xdr:spPr bwMode="auto">
            <a:xfrm flipV="1">
              <a:off x="7629196" y="3124809"/>
              <a:ext cx="1117102" cy="1165383"/>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9" name="Text Box 4"/>
            <xdr:cNvSpPr txBox="1">
              <a:spLocks noChangeArrowheads="1"/>
            </xdr:cNvSpPr>
          </xdr:nvSpPr>
          <xdr:spPr bwMode="auto">
            <a:xfrm>
              <a:off x="6887265" y="4290645"/>
              <a:ext cx="1553838" cy="444538"/>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岸和田市消防本部</a:t>
              </a:r>
              <a:endParaRPr lang="ja-JP" altLang="en-US" sz="1200" b="0" i="0" u="none" strike="noStrike" baseline="0">
                <a:solidFill>
                  <a:srgbClr val="000000"/>
                </a:solidFill>
                <a:latin typeface="Century"/>
              </a:endParaRPr>
            </a:p>
            <a:p>
              <a:pPr algn="l" rtl="0">
                <a:defRPr sz="1000"/>
              </a:pPr>
              <a:r>
                <a:rPr lang="ja-JP" altLang="en-US" sz="1050" b="1" i="0" u="none" strike="noStrike" baseline="0">
                  <a:solidFill>
                    <a:srgbClr val="000000"/>
                  </a:solidFill>
                  <a:latin typeface="Times New Roman"/>
                  <a:cs typeface="Times New Roman"/>
                </a:rPr>
                <a:t>岸和田市消防署</a:t>
              </a:r>
            </a:p>
          </xdr:txBody>
        </xdr:sp>
        <xdr:sp macro="" textlink="">
          <xdr:nvSpPr>
            <xdr:cNvPr id="17159" name="Line 2"/>
            <xdr:cNvSpPr>
              <a:spLocks noChangeShapeType="1"/>
            </xdr:cNvSpPr>
          </xdr:nvSpPr>
          <xdr:spPr bwMode="auto">
            <a:xfrm flipV="1">
              <a:off x="8392887" y="5360745"/>
              <a:ext cx="1616528" cy="236764"/>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 name="Text Box 3"/>
            <xdr:cNvSpPr txBox="1">
              <a:spLocks noChangeArrowheads="1"/>
            </xdr:cNvSpPr>
          </xdr:nvSpPr>
          <xdr:spPr bwMode="auto">
            <a:xfrm>
              <a:off x="7357856" y="5499788"/>
              <a:ext cx="1145401"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東葛城出張所</a:t>
              </a:r>
            </a:p>
          </xdr:txBody>
        </xdr:sp>
        <xdr:sp macro="" textlink="">
          <xdr:nvSpPr>
            <xdr:cNvPr id="17161" name="Line 18"/>
            <xdr:cNvSpPr>
              <a:spLocks noChangeShapeType="1"/>
            </xdr:cNvSpPr>
          </xdr:nvSpPr>
          <xdr:spPr bwMode="auto">
            <a:xfrm flipH="1">
              <a:off x="10113578" y="1928320"/>
              <a:ext cx="850026" cy="1071726"/>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3" name="Text Box 9"/>
            <xdr:cNvSpPr txBox="1">
              <a:spLocks noChangeArrowheads="1"/>
            </xdr:cNvSpPr>
          </xdr:nvSpPr>
          <xdr:spPr bwMode="auto">
            <a:xfrm>
              <a:off x="10802937" y="1730108"/>
              <a:ext cx="958940" cy="30228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山直分署</a:t>
              </a:r>
            </a:p>
          </xdr:txBody>
        </xdr:sp>
        <xdr:sp macro="" textlink="">
          <xdr:nvSpPr>
            <xdr:cNvPr id="24" name="Text Box 5"/>
            <xdr:cNvSpPr txBox="1">
              <a:spLocks noChangeArrowheads="1"/>
            </xdr:cNvSpPr>
          </xdr:nvSpPr>
          <xdr:spPr bwMode="auto">
            <a:xfrm>
              <a:off x="11406714" y="4281755"/>
              <a:ext cx="807996"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国道</a:t>
              </a:r>
              <a:r>
                <a:rPr lang="en-US" altLang="ja-JP" sz="800" b="0" i="0" u="none" strike="noStrike" baseline="0">
                  <a:solidFill>
                    <a:srgbClr val="000000"/>
                  </a:solidFill>
                  <a:latin typeface="Century"/>
                </a:rPr>
                <a:t>170</a:t>
              </a:r>
              <a:r>
                <a:rPr lang="ja-JP" altLang="en-US" sz="800" b="0" i="0" u="none" strike="noStrike" baseline="0">
                  <a:solidFill>
                    <a:srgbClr val="000000"/>
                  </a:solidFill>
                  <a:latin typeface="Times New Roman"/>
                  <a:cs typeface="Times New Roman"/>
                </a:rPr>
                <a:t>号線</a:t>
              </a:r>
            </a:p>
          </xdr:txBody>
        </xdr:sp>
      </xdr:grpSp>
      <xdr:sp macro="" textlink="">
        <xdr:nvSpPr>
          <xdr:cNvPr id="6" name="Text Box 15"/>
          <xdr:cNvSpPr txBox="1">
            <a:spLocks noChangeArrowheads="1"/>
          </xdr:cNvSpPr>
        </xdr:nvSpPr>
        <xdr:spPr bwMode="auto">
          <a:xfrm>
            <a:off x="7731640" y="409835"/>
            <a:ext cx="1023406" cy="232581"/>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阪神高速湾岸線</a:t>
            </a:r>
          </a:p>
        </xdr:txBody>
      </xdr:sp>
    </xdr:grpSp>
    <xdr:clientData/>
  </xdr:twoCellAnchor>
  <xdr:twoCellAnchor>
    <xdr:from>
      <xdr:col>1</xdr:col>
      <xdr:colOff>605396</xdr:colOff>
      <xdr:row>17</xdr:row>
      <xdr:rowOff>4905</xdr:rowOff>
    </xdr:from>
    <xdr:to>
      <xdr:col>1</xdr:col>
      <xdr:colOff>801166</xdr:colOff>
      <xdr:row>17</xdr:row>
      <xdr:rowOff>126501</xdr:rowOff>
    </xdr:to>
    <xdr:sp macro="" textlink="">
      <xdr:nvSpPr>
        <xdr:cNvPr id="44" name="正方形/長方形 43"/>
        <xdr:cNvSpPr/>
      </xdr:nvSpPr>
      <xdr:spPr>
        <a:xfrm rot="13296683">
          <a:off x="1541567" y="3406691"/>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921082</xdr:colOff>
      <xdr:row>13</xdr:row>
      <xdr:rowOff>206291</xdr:rowOff>
    </xdr:from>
    <xdr:to>
      <xdr:col>1</xdr:col>
      <xdr:colOff>180681</xdr:colOff>
      <xdr:row>14</xdr:row>
      <xdr:rowOff>88401</xdr:rowOff>
    </xdr:to>
    <xdr:sp macro="" textlink="">
      <xdr:nvSpPr>
        <xdr:cNvPr id="45" name="正方形/長方形 44"/>
        <xdr:cNvSpPr/>
      </xdr:nvSpPr>
      <xdr:spPr>
        <a:xfrm rot="13296683">
          <a:off x="921082" y="2791648"/>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892854</xdr:colOff>
      <xdr:row>26</xdr:row>
      <xdr:rowOff>76674</xdr:rowOff>
    </xdr:from>
    <xdr:to>
      <xdr:col>3</xdr:col>
      <xdr:colOff>78279</xdr:colOff>
      <xdr:row>27</xdr:row>
      <xdr:rowOff>32958</xdr:rowOff>
    </xdr:to>
    <xdr:sp macro="" textlink="">
      <xdr:nvSpPr>
        <xdr:cNvPr id="46" name="正方形/長方形 45"/>
        <xdr:cNvSpPr/>
      </xdr:nvSpPr>
      <xdr:spPr>
        <a:xfrm rot="13687385">
          <a:off x="2728110" y="5333461"/>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5"/>
  <sheetViews>
    <sheetView view="pageBreakPreview" zoomScale="85" zoomScaleNormal="100" zoomScaleSheetLayoutView="85" workbookViewId="0">
      <selection activeCell="D43" sqref="D43:D44"/>
    </sheetView>
  </sheetViews>
  <sheetFormatPr defaultRowHeight="13.5"/>
  <cols>
    <col min="1" max="2" width="9" style="83"/>
    <col min="3" max="3" width="4.375" style="83" customWidth="1"/>
    <col min="4" max="4" width="38.75" style="83" customWidth="1"/>
    <col min="5" max="16384" width="9" style="83"/>
  </cols>
  <sheetData>
    <row r="1" spans="1:6" ht="21">
      <c r="A1" s="84"/>
      <c r="B1" s="84"/>
      <c r="C1" s="84"/>
      <c r="D1" s="90"/>
      <c r="E1" s="84"/>
      <c r="F1" s="84"/>
    </row>
    <row r="2" spans="1:6" ht="21">
      <c r="A2" s="84"/>
      <c r="B2" s="84"/>
      <c r="C2" s="84"/>
      <c r="D2" s="90"/>
      <c r="E2" s="84"/>
      <c r="F2" s="84"/>
    </row>
    <row r="3" spans="1:6" ht="21">
      <c r="A3" s="84"/>
      <c r="B3" s="84"/>
      <c r="C3" s="84"/>
      <c r="D3" s="90"/>
      <c r="E3" s="84"/>
      <c r="F3" s="84"/>
    </row>
    <row r="4" spans="1:6" ht="21">
      <c r="A4" s="84"/>
      <c r="B4" s="84"/>
      <c r="C4" s="84"/>
      <c r="D4" s="90"/>
      <c r="E4" s="84"/>
      <c r="F4" s="84"/>
    </row>
    <row r="5" spans="1:6" ht="21">
      <c r="A5" s="84"/>
      <c r="B5" s="84"/>
      <c r="C5" s="84"/>
      <c r="D5" s="90"/>
      <c r="E5" s="84"/>
      <c r="F5" s="84"/>
    </row>
    <row r="6" spans="1:6" ht="21">
      <c r="A6" s="84"/>
      <c r="B6" s="84"/>
      <c r="C6" s="84"/>
      <c r="D6" s="90"/>
      <c r="E6" s="84"/>
      <c r="F6" s="84"/>
    </row>
    <row r="7" spans="1:6" ht="21.75" thickBot="1">
      <c r="A7" s="84"/>
      <c r="B7" s="84"/>
      <c r="C7" s="84"/>
      <c r="D7" s="90"/>
      <c r="E7" s="84"/>
      <c r="F7" s="84"/>
    </row>
    <row r="8" spans="1:6" ht="15" thickTop="1" thickBot="1">
      <c r="A8" s="84"/>
      <c r="B8" s="84"/>
      <c r="C8" s="84"/>
      <c r="D8" s="89"/>
      <c r="E8" s="84"/>
      <c r="F8" s="84"/>
    </row>
    <row r="9" spans="1:6" ht="77.25" customHeight="1" thickBot="1">
      <c r="A9" s="84"/>
      <c r="B9" s="84"/>
      <c r="C9" s="84"/>
      <c r="D9" s="88" t="s">
        <v>344</v>
      </c>
      <c r="E9" s="84"/>
      <c r="F9" s="84"/>
    </row>
    <row r="10" spans="1:6" ht="14.25" thickBot="1">
      <c r="A10" s="84"/>
      <c r="B10" s="84"/>
      <c r="C10" s="84"/>
      <c r="D10" s="87"/>
      <c r="E10" s="84"/>
      <c r="F10" s="84"/>
    </row>
    <row r="11" spans="1:6" ht="18" thickTop="1">
      <c r="A11" s="84"/>
      <c r="B11" s="84"/>
      <c r="C11" s="84"/>
      <c r="D11" s="86"/>
      <c r="E11" s="84"/>
      <c r="F11" s="84"/>
    </row>
    <row r="12" spans="1:6" ht="17.25">
      <c r="A12" s="84"/>
      <c r="B12" s="84"/>
      <c r="C12" s="84"/>
      <c r="D12" s="86"/>
      <c r="E12" s="84"/>
      <c r="F12" s="84"/>
    </row>
    <row r="13" spans="1:6" ht="17.25">
      <c r="A13" s="84"/>
      <c r="B13" s="84"/>
      <c r="C13" s="84"/>
      <c r="D13" s="86"/>
      <c r="E13" s="84"/>
      <c r="F13" s="84"/>
    </row>
    <row r="14" spans="1:6" ht="17.25">
      <c r="A14" s="84"/>
      <c r="B14" s="84"/>
      <c r="C14" s="84"/>
      <c r="D14" s="86"/>
      <c r="E14" s="84"/>
      <c r="F14" s="84"/>
    </row>
    <row r="15" spans="1:6" ht="17.25">
      <c r="A15" s="84"/>
      <c r="B15" s="84"/>
      <c r="C15" s="84"/>
      <c r="D15" s="86"/>
      <c r="E15" s="84"/>
      <c r="F15" s="84"/>
    </row>
    <row r="16" spans="1:6" ht="17.25">
      <c r="A16" s="84"/>
      <c r="B16" s="84"/>
      <c r="C16" s="84"/>
      <c r="D16" s="86"/>
      <c r="E16" s="84"/>
      <c r="F16" s="84"/>
    </row>
    <row r="17" spans="1:6" ht="17.25">
      <c r="A17" s="84"/>
      <c r="B17" s="84"/>
      <c r="C17" s="84"/>
      <c r="D17" s="86"/>
      <c r="E17" s="84"/>
      <c r="F17" s="84"/>
    </row>
    <row r="18" spans="1:6" ht="17.25">
      <c r="A18" s="84"/>
      <c r="B18" s="84"/>
      <c r="C18" s="84"/>
      <c r="D18" s="86"/>
      <c r="E18" s="84"/>
      <c r="F18" s="84"/>
    </row>
    <row r="19" spans="1:6" ht="17.25">
      <c r="A19" s="84"/>
      <c r="B19" s="84"/>
      <c r="C19" s="84"/>
      <c r="D19" s="86"/>
      <c r="E19" s="84"/>
      <c r="F19" s="84"/>
    </row>
    <row r="20" spans="1:6" ht="17.25">
      <c r="A20" s="84"/>
      <c r="B20" s="84"/>
      <c r="C20" s="84"/>
      <c r="D20" s="86"/>
      <c r="E20" s="84"/>
      <c r="F20" s="84"/>
    </row>
    <row r="21" spans="1:6" ht="17.25">
      <c r="A21" s="84"/>
      <c r="B21" s="84"/>
      <c r="C21" s="84"/>
      <c r="D21" s="86"/>
      <c r="E21" s="84"/>
      <c r="F21" s="84"/>
    </row>
    <row r="22" spans="1:6" ht="17.25">
      <c r="A22" s="84"/>
      <c r="B22" s="84"/>
      <c r="C22" s="84"/>
      <c r="D22" s="86"/>
      <c r="E22" s="84"/>
      <c r="F22" s="84"/>
    </row>
    <row r="23" spans="1:6" ht="17.25">
      <c r="A23" s="84"/>
      <c r="B23" s="84"/>
      <c r="C23" s="84"/>
      <c r="D23" s="86"/>
      <c r="E23" s="84"/>
      <c r="F23" s="84"/>
    </row>
    <row r="24" spans="1:6" ht="17.25">
      <c r="A24" s="84"/>
      <c r="B24" s="84"/>
      <c r="C24" s="84"/>
      <c r="D24" s="86"/>
      <c r="E24" s="84"/>
      <c r="F24" s="84"/>
    </row>
    <row r="25" spans="1:6" ht="17.25">
      <c r="A25" s="84"/>
      <c r="B25" s="84"/>
      <c r="C25" s="84"/>
      <c r="D25" s="86"/>
      <c r="E25" s="84"/>
      <c r="F25" s="84"/>
    </row>
    <row r="26" spans="1:6" ht="17.25">
      <c r="A26" s="84"/>
      <c r="B26" s="84"/>
      <c r="C26" s="84"/>
      <c r="D26" s="86"/>
      <c r="E26" s="84"/>
      <c r="F26" s="84"/>
    </row>
    <row r="27" spans="1:6" ht="17.25">
      <c r="A27" s="84"/>
      <c r="B27" s="84"/>
      <c r="C27" s="84"/>
      <c r="D27" s="86"/>
      <c r="E27" s="84"/>
      <c r="F27" s="84"/>
    </row>
    <row r="28" spans="1:6" ht="17.25">
      <c r="A28" s="84"/>
      <c r="B28" s="84"/>
      <c r="C28" s="84"/>
      <c r="D28" s="86"/>
      <c r="E28" s="84"/>
      <c r="F28" s="84"/>
    </row>
    <row r="29" spans="1:6" ht="17.25">
      <c r="A29" s="84"/>
      <c r="B29" s="84"/>
      <c r="C29" s="84"/>
      <c r="D29" s="86"/>
      <c r="E29" s="84"/>
      <c r="F29" s="84"/>
    </row>
    <row r="30" spans="1:6" ht="17.25">
      <c r="A30" s="84"/>
      <c r="B30" s="84"/>
      <c r="C30" s="84"/>
      <c r="D30" s="86"/>
      <c r="E30" s="84"/>
      <c r="F30" s="84"/>
    </row>
    <row r="31" spans="1:6">
      <c r="A31" s="84"/>
      <c r="B31" s="84"/>
      <c r="C31" s="84"/>
      <c r="D31" s="85"/>
      <c r="E31" s="84"/>
      <c r="F31" s="84"/>
    </row>
    <row r="32" spans="1:6">
      <c r="A32" s="84"/>
      <c r="B32" s="84"/>
      <c r="C32" s="84"/>
      <c r="D32" s="84"/>
      <c r="E32" s="84"/>
      <c r="F32" s="84"/>
    </row>
    <row r="33" spans="1:6">
      <c r="A33" s="84"/>
      <c r="B33" s="84"/>
      <c r="C33" s="84"/>
      <c r="D33" s="84"/>
      <c r="E33" s="84"/>
      <c r="F33" s="84"/>
    </row>
    <row r="34" spans="1:6">
      <c r="A34" s="84"/>
      <c r="B34" s="84"/>
      <c r="C34" s="84"/>
      <c r="D34" s="84"/>
      <c r="E34" s="84"/>
      <c r="F34" s="84"/>
    </row>
    <row r="35" spans="1:6">
      <c r="A35" s="84"/>
      <c r="B35" s="84"/>
      <c r="C35" s="84"/>
      <c r="D35" s="84"/>
      <c r="E35" s="84"/>
      <c r="F35" s="84"/>
    </row>
  </sheetData>
  <sheetProtection selectLockedCells="1"/>
  <phoneticPr fontId="1"/>
  <pageMargins left="0.98425196850393704" right="0.78740157480314965" top="0.98425196850393704" bottom="0.98425196850393704" header="0.51181102362204722" footer="0.51181102362204722"/>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32"/>
  <sheetViews>
    <sheetView topLeftCell="A19" zoomScaleNormal="100" workbookViewId="0">
      <selection activeCell="D43" sqref="D43:D44"/>
    </sheetView>
  </sheetViews>
  <sheetFormatPr defaultRowHeight="13.5"/>
  <cols>
    <col min="1" max="1" width="6.125" customWidth="1"/>
    <col min="2" max="2" width="6.625" customWidth="1"/>
    <col min="3" max="3" width="28.75" customWidth="1"/>
    <col min="4" max="4" width="12.875" customWidth="1"/>
    <col min="5" max="5" width="8.875" customWidth="1"/>
    <col min="6" max="6" width="4.625" customWidth="1"/>
    <col min="7" max="7" width="12.625" customWidth="1"/>
    <col min="8" max="8" width="0.375" style="46" customWidth="1"/>
    <col min="9" max="9" width="12.875" customWidth="1"/>
  </cols>
  <sheetData>
    <row r="1" spans="1:14" s="3" customFormat="1" ht="26.25" customHeight="1">
      <c r="A1" s="786"/>
      <c r="B1" s="786"/>
      <c r="C1" s="99"/>
      <c r="F1" s="6"/>
      <c r="H1" s="271"/>
    </row>
    <row r="2" spans="1:14" s="6" customFormat="1" ht="24.95" customHeight="1" thickBot="1">
      <c r="A2" s="787" t="s">
        <v>459</v>
      </c>
      <c r="B2" s="787"/>
      <c r="C2" s="787"/>
      <c r="G2" s="745" t="s">
        <v>527</v>
      </c>
      <c r="H2" s="745"/>
      <c r="I2" s="745"/>
      <c r="K2" s="405"/>
      <c r="L2" s="405"/>
      <c r="M2" s="405"/>
      <c r="N2" s="252"/>
    </row>
    <row r="3" spans="1:14" s="6" customFormat="1" ht="20.100000000000001" customHeight="1">
      <c r="A3" s="788" t="s">
        <v>186</v>
      </c>
      <c r="B3" s="789"/>
      <c r="C3" s="790"/>
      <c r="D3" s="760" t="s">
        <v>460</v>
      </c>
      <c r="E3" s="746" t="s">
        <v>187</v>
      </c>
      <c r="F3" s="747"/>
      <c r="G3" s="746" t="s">
        <v>188</v>
      </c>
      <c r="H3" s="747"/>
      <c r="I3" s="15" t="s">
        <v>189</v>
      </c>
    </row>
    <row r="4" spans="1:14" s="6" customFormat="1" ht="12" customHeight="1">
      <c r="A4" s="791"/>
      <c r="B4" s="792"/>
      <c r="C4" s="793"/>
      <c r="D4" s="761"/>
      <c r="E4" s="748"/>
      <c r="F4" s="749"/>
      <c r="G4" s="748"/>
      <c r="H4" s="749"/>
      <c r="I4" s="14" t="s">
        <v>190</v>
      </c>
    </row>
    <row r="5" spans="1:14" ht="30" customHeight="1" thickBot="1">
      <c r="A5" s="811" t="s">
        <v>464</v>
      </c>
      <c r="B5" s="794" t="s">
        <v>194</v>
      </c>
      <c r="C5" s="795"/>
      <c r="D5" s="12">
        <v>6</v>
      </c>
      <c r="E5" s="764">
        <v>6</v>
      </c>
      <c r="F5" s="765"/>
      <c r="G5" s="291">
        <f>IF(COUNTA(E5)=0,"0  ",E5-D5)</f>
        <v>0</v>
      </c>
      <c r="H5" s="282"/>
      <c r="I5" s="22">
        <f t="shared" ref="I5:I10" si="0">IF(COUNTA(E5)=0,"",E5/D5*100)</f>
        <v>100</v>
      </c>
      <c r="K5" s="18"/>
    </row>
    <row r="6" spans="1:14" ht="30" customHeight="1" thickTop="1">
      <c r="A6" s="812"/>
      <c r="B6" s="799" t="s">
        <v>193</v>
      </c>
      <c r="C6" s="296" t="s">
        <v>195</v>
      </c>
      <c r="D6" s="16">
        <v>9</v>
      </c>
      <c r="E6" s="750">
        <v>7</v>
      </c>
      <c r="F6" s="751"/>
      <c r="G6" s="324">
        <f>IF(COUNTA(E6)=0,"",D6-E6)</f>
        <v>2</v>
      </c>
      <c r="H6" s="283"/>
      <c r="I6" s="23">
        <f t="shared" si="0"/>
        <v>77.777777777777786</v>
      </c>
    </row>
    <row r="7" spans="1:14" ht="30" customHeight="1">
      <c r="A7" s="812"/>
      <c r="B7" s="800"/>
      <c r="C7" s="270" t="s">
        <v>196</v>
      </c>
      <c r="D7" s="10">
        <v>1</v>
      </c>
      <c r="E7" s="752">
        <v>2</v>
      </c>
      <c r="F7" s="753"/>
      <c r="G7" s="325">
        <f>IF(COUNTA(E7)=0,"",D7-E7)</f>
        <v>-1</v>
      </c>
      <c r="H7" s="326"/>
      <c r="I7" s="24">
        <f t="shared" si="0"/>
        <v>200</v>
      </c>
    </row>
    <row r="8" spans="1:14" ht="30" customHeight="1">
      <c r="A8" s="812"/>
      <c r="B8" s="800"/>
      <c r="C8" s="270" t="s">
        <v>197</v>
      </c>
      <c r="D8" s="10">
        <v>1</v>
      </c>
      <c r="E8" s="752">
        <v>1</v>
      </c>
      <c r="F8" s="753"/>
      <c r="G8" s="293">
        <f>IF(COUNTA(E8)=0,"",D8-E8)</f>
        <v>0</v>
      </c>
      <c r="H8" s="288"/>
      <c r="I8" s="24">
        <f t="shared" si="0"/>
        <v>100</v>
      </c>
    </row>
    <row r="9" spans="1:14" ht="30" customHeight="1">
      <c r="A9" s="812"/>
      <c r="B9" s="800"/>
      <c r="C9" s="270" t="s">
        <v>198</v>
      </c>
      <c r="D9" s="10">
        <v>7</v>
      </c>
      <c r="E9" s="752">
        <v>6</v>
      </c>
      <c r="F9" s="753"/>
      <c r="G9" s="293">
        <f>IF(COUNTA(E9)=0,"",D9-E9)</f>
        <v>1</v>
      </c>
      <c r="H9" s="288"/>
      <c r="I9" s="24">
        <f t="shared" si="0"/>
        <v>85.714285714285708</v>
      </c>
    </row>
    <row r="10" spans="1:14" ht="30" customHeight="1">
      <c r="A10" s="812"/>
      <c r="B10" s="800"/>
      <c r="C10" s="270" t="s">
        <v>199</v>
      </c>
      <c r="D10" s="10">
        <v>1</v>
      </c>
      <c r="E10" s="752">
        <v>1</v>
      </c>
      <c r="F10" s="753"/>
      <c r="G10" s="293">
        <f>IF(COUNTA(E10)=0,"",D10-E10)</f>
        <v>0</v>
      </c>
      <c r="H10" s="288"/>
      <c r="I10" s="24">
        <f t="shared" si="0"/>
        <v>100</v>
      </c>
    </row>
    <row r="11" spans="1:14" s="46" customFormat="1" ht="15" customHeight="1">
      <c r="A11" s="812"/>
      <c r="B11" s="800"/>
      <c r="C11" s="297" t="s">
        <v>200</v>
      </c>
      <c r="D11" s="754" t="s">
        <v>358</v>
      </c>
      <c r="E11" s="756" t="s">
        <v>461</v>
      </c>
      <c r="F11" s="757" t="s">
        <v>373</v>
      </c>
      <c r="G11" s="766" t="s">
        <v>355</v>
      </c>
      <c r="H11" s="284"/>
      <c r="I11" s="762" t="s">
        <v>359</v>
      </c>
    </row>
    <row r="12" spans="1:14" s="46" customFormat="1" ht="15" customHeight="1">
      <c r="A12" s="812"/>
      <c r="B12" s="800"/>
      <c r="C12" s="277" t="s">
        <v>360</v>
      </c>
      <c r="D12" s="755"/>
      <c r="E12" s="758"/>
      <c r="F12" s="759"/>
      <c r="G12" s="767"/>
      <c r="H12" s="285"/>
      <c r="I12" s="763"/>
    </row>
    <row r="13" spans="1:14" ht="30" customHeight="1" thickBot="1">
      <c r="A13" s="813"/>
      <c r="B13" s="801"/>
      <c r="C13" s="276" t="s">
        <v>201</v>
      </c>
      <c r="D13" s="278" t="s">
        <v>463</v>
      </c>
      <c r="E13" s="770">
        <v>5</v>
      </c>
      <c r="F13" s="771"/>
      <c r="G13" s="279" t="s">
        <v>462</v>
      </c>
      <c r="H13" s="286"/>
      <c r="I13" s="280" t="s">
        <v>357</v>
      </c>
    </row>
    <row r="14" spans="1:14" ht="30" customHeight="1" thickTop="1" thickBot="1">
      <c r="A14" s="796" t="s">
        <v>202</v>
      </c>
      <c r="B14" s="797"/>
      <c r="C14" s="798"/>
      <c r="D14" s="11">
        <f>SUM(D6:D13)</f>
        <v>19</v>
      </c>
      <c r="E14" s="772">
        <f>SUM(E6:F13)</f>
        <v>22</v>
      </c>
      <c r="F14" s="773"/>
      <c r="G14" s="292">
        <f>SUM(G6:G13)</f>
        <v>2</v>
      </c>
      <c r="H14" s="287"/>
      <c r="I14" s="307"/>
    </row>
    <row r="15" spans="1:14" ht="30" customHeight="1">
      <c r="A15" s="814" t="s">
        <v>465</v>
      </c>
      <c r="B15" s="802" t="s">
        <v>192</v>
      </c>
      <c r="C15" s="298" t="s">
        <v>374</v>
      </c>
      <c r="D15" s="17">
        <v>9</v>
      </c>
      <c r="E15" s="341">
        <v>8</v>
      </c>
      <c r="F15" s="342"/>
      <c r="G15" s="343">
        <f>IF(COUNTA(E15)=0,"",D15-E15)</f>
        <v>1</v>
      </c>
      <c r="H15" s="344"/>
      <c r="I15" s="336">
        <f>IF(COUNTA(E15:F15)=0,"",(E15+F15)/D15*100)</f>
        <v>88.888888888888886</v>
      </c>
    </row>
    <row r="16" spans="1:14" s="46" customFormat="1" ht="30" customHeight="1">
      <c r="A16" s="815"/>
      <c r="B16" s="803"/>
      <c r="C16" s="299" t="s">
        <v>375</v>
      </c>
      <c r="D16" s="281" t="s">
        <v>373</v>
      </c>
      <c r="E16" s="345">
        <v>1</v>
      </c>
      <c r="F16" s="346">
        <v>1</v>
      </c>
      <c r="G16" s="347" t="s">
        <v>466</v>
      </c>
      <c r="H16" s="352"/>
      <c r="I16" s="337" t="s">
        <v>373</v>
      </c>
    </row>
    <row r="17" spans="1:10" ht="30" customHeight="1">
      <c r="A17" s="815"/>
      <c r="B17" s="803"/>
      <c r="C17" s="299" t="s">
        <v>376</v>
      </c>
      <c r="D17" s="10">
        <v>136</v>
      </c>
      <c r="E17" s="348">
        <v>66</v>
      </c>
      <c r="F17" s="349">
        <v>3</v>
      </c>
      <c r="G17" s="350">
        <f>IF(COUNTA(E17)=0,"",D17-E17)</f>
        <v>70</v>
      </c>
      <c r="H17" s="351"/>
      <c r="I17" s="338">
        <f>IF(COUNTA(E17:F17)=0,"",(E17+F17)/D17*100)</f>
        <v>50.735294117647058</v>
      </c>
    </row>
    <row r="18" spans="1:10" s="46" customFormat="1" ht="30" customHeight="1">
      <c r="A18" s="815"/>
      <c r="B18" s="803"/>
      <c r="C18" s="299" t="s">
        <v>378</v>
      </c>
      <c r="D18" s="10">
        <v>15</v>
      </c>
      <c r="E18" s="348">
        <v>14</v>
      </c>
      <c r="F18" s="349"/>
      <c r="G18" s="350">
        <f>IF(COUNTA(E18)=0,"",D18-E18)</f>
        <v>1</v>
      </c>
      <c r="H18" s="351"/>
      <c r="I18" s="338">
        <f>IF(COUNTA(E18:F18)=0,"",(E18+F18)/D18*100)</f>
        <v>93.333333333333329</v>
      </c>
    </row>
    <row r="19" spans="1:10" ht="15" customHeight="1">
      <c r="A19" s="815"/>
      <c r="B19" s="803"/>
      <c r="C19" s="300" t="s">
        <v>377</v>
      </c>
      <c r="D19" s="782" t="s">
        <v>358</v>
      </c>
      <c r="E19" s="780" t="s">
        <v>467</v>
      </c>
      <c r="F19" s="778"/>
      <c r="G19" s="774" t="s">
        <v>355</v>
      </c>
      <c r="H19" s="353"/>
      <c r="I19" s="776" t="s">
        <v>359</v>
      </c>
    </row>
    <row r="20" spans="1:10" s="46" customFormat="1" ht="15" customHeight="1">
      <c r="A20" s="815"/>
      <c r="B20" s="803"/>
      <c r="C20" s="301" t="s">
        <v>356</v>
      </c>
      <c r="D20" s="755"/>
      <c r="E20" s="781"/>
      <c r="F20" s="779"/>
      <c r="G20" s="775"/>
      <c r="H20" s="352"/>
      <c r="I20" s="777"/>
    </row>
    <row r="21" spans="1:10" ht="15" customHeight="1">
      <c r="A21" s="815"/>
      <c r="B21" s="803"/>
      <c r="C21" s="302" t="s">
        <v>412</v>
      </c>
      <c r="D21" s="754" t="s">
        <v>382</v>
      </c>
      <c r="E21" s="785" t="s">
        <v>467</v>
      </c>
      <c r="F21" s="783"/>
      <c r="G21" s="774" t="s">
        <v>355</v>
      </c>
      <c r="H21" s="354"/>
      <c r="I21" s="784" t="s">
        <v>359</v>
      </c>
    </row>
    <row r="22" spans="1:10" s="46" customFormat="1" ht="15" customHeight="1">
      <c r="A22" s="815"/>
      <c r="B22" s="803"/>
      <c r="C22" s="303" t="s">
        <v>413</v>
      </c>
      <c r="D22" s="755"/>
      <c r="E22" s="781"/>
      <c r="F22" s="779"/>
      <c r="G22" s="775"/>
      <c r="H22" s="352"/>
      <c r="I22" s="777"/>
    </row>
    <row r="23" spans="1:10" ht="30" customHeight="1" thickBot="1">
      <c r="A23" s="815"/>
      <c r="B23" s="803"/>
      <c r="C23" s="304" t="s">
        <v>379</v>
      </c>
      <c r="D23" s="12">
        <v>64</v>
      </c>
      <c r="E23" s="355">
        <v>48</v>
      </c>
      <c r="F23" s="356"/>
      <c r="G23" s="357">
        <f>IF(COUNTA(E23)=0,"",D23-E23)</f>
        <v>16</v>
      </c>
      <c r="H23" s="358"/>
      <c r="I23" s="339">
        <f>IF(COUNTA(E23:F23)=0,"",(E23+F23)/D23*100)</f>
        <v>75</v>
      </c>
    </row>
    <row r="24" spans="1:10" ht="30" customHeight="1" thickTop="1" thickBot="1">
      <c r="A24" s="815"/>
      <c r="B24" s="804"/>
      <c r="C24" s="305" t="s">
        <v>203</v>
      </c>
      <c r="D24" s="11">
        <f>SUM(D15:D23)</f>
        <v>224</v>
      </c>
      <c r="E24" s="262">
        <f>SUM(E15:E23)</f>
        <v>137</v>
      </c>
      <c r="F24" s="263">
        <f>SUM(F15:F23)</f>
        <v>4</v>
      </c>
      <c r="G24" s="359">
        <f>SUM(G15:G23)</f>
        <v>88</v>
      </c>
      <c r="H24" s="360"/>
      <c r="I24" s="361"/>
    </row>
    <row r="25" spans="1:10" ht="30" customHeight="1">
      <c r="A25" s="815"/>
      <c r="B25" s="805" t="s">
        <v>205</v>
      </c>
      <c r="C25" s="806"/>
      <c r="D25" s="316">
        <v>10</v>
      </c>
      <c r="E25" s="345">
        <v>8</v>
      </c>
      <c r="F25" s="346">
        <v>4</v>
      </c>
      <c r="G25" s="343">
        <f>IF(COUNTA(E25)=0,"",D25-E25)</f>
        <v>2</v>
      </c>
      <c r="H25" s="362"/>
      <c r="I25" s="340">
        <f>IF(COUNTA(E25)=0,"",E25/D25*100)</f>
        <v>80</v>
      </c>
    </row>
    <row r="26" spans="1:10" ht="30" customHeight="1">
      <c r="A26" s="815"/>
      <c r="B26" s="689" t="s">
        <v>208</v>
      </c>
      <c r="C26" s="690"/>
      <c r="D26" s="281" t="s">
        <v>373</v>
      </c>
      <c r="E26" s="348">
        <v>23</v>
      </c>
      <c r="F26" s="349">
        <v>2</v>
      </c>
      <c r="G26" s="347" t="s">
        <v>355</v>
      </c>
      <c r="H26" s="352"/>
      <c r="I26" s="337" t="s">
        <v>373</v>
      </c>
    </row>
    <row r="27" spans="1:10" ht="30" customHeight="1">
      <c r="A27" s="815"/>
      <c r="B27" s="807" t="s">
        <v>191</v>
      </c>
      <c r="C27" s="299" t="s">
        <v>206</v>
      </c>
      <c r="D27" s="316">
        <v>38</v>
      </c>
      <c r="E27" s="345">
        <v>8</v>
      </c>
      <c r="F27" s="346">
        <v>1</v>
      </c>
      <c r="G27" s="350">
        <f>IF(COUNTA(E27)=0,"",D27-E27)</f>
        <v>30</v>
      </c>
      <c r="H27" s="351"/>
      <c r="I27" s="338">
        <f>IF(COUNTA(E27)=0,"",E27/D27*100)</f>
        <v>21.052631578947366</v>
      </c>
    </row>
    <row r="28" spans="1:10" ht="30" customHeight="1" thickBot="1">
      <c r="A28" s="815"/>
      <c r="B28" s="808"/>
      <c r="C28" s="306" t="s">
        <v>207</v>
      </c>
      <c r="D28" s="12">
        <v>4</v>
      </c>
      <c r="E28" s="355">
        <v>3</v>
      </c>
      <c r="F28" s="356"/>
      <c r="G28" s="357">
        <f>IF(COUNTA(E28)=0,"",D28-E28)</f>
        <v>1</v>
      </c>
      <c r="H28" s="358"/>
      <c r="I28" s="339">
        <f>IF(COUNTA(E28)=0,"",E28/D28*100)</f>
        <v>75</v>
      </c>
      <c r="J28" s="43"/>
    </row>
    <row r="29" spans="1:10" ht="30" customHeight="1" thickTop="1" thickBot="1">
      <c r="A29" s="816"/>
      <c r="B29" s="809" t="s">
        <v>209</v>
      </c>
      <c r="C29" s="810"/>
      <c r="D29" s="25">
        <f>SUM(D25:D28)</f>
        <v>52</v>
      </c>
      <c r="E29" s="41">
        <f>SUM(E25:E28)</f>
        <v>42</v>
      </c>
      <c r="F29" s="26">
        <f>SUM(F25:F28)</f>
        <v>7</v>
      </c>
      <c r="G29" s="295">
        <f>SUM(G25:G28)</f>
        <v>33</v>
      </c>
      <c r="H29" s="290"/>
      <c r="I29" s="308"/>
    </row>
    <row r="30" spans="1:10" ht="30" customHeight="1" thickTop="1" thickBot="1">
      <c r="A30" s="796" t="s">
        <v>210</v>
      </c>
      <c r="B30" s="797"/>
      <c r="C30" s="798"/>
      <c r="D30" s="11">
        <f>D24+D29</f>
        <v>276</v>
      </c>
      <c r="E30" s="40">
        <f>E24+E29</f>
        <v>179</v>
      </c>
      <c r="F30" s="21">
        <f>F24+F29</f>
        <v>11</v>
      </c>
      <c r="G30" s="294">
        <f>G24+G29</f>
        <v>121</v>
      </c>
      <c r="H30" s="289"/>
      <c r="I30" s="307"/>
    </row>
    <row r="31" spans="1:10" ht="6" customHeight="1"/>
    <row r="32" spans="1:10" ht="50.1" customHeight="1">
      <c r="A32" s="768" t="s">
        <v>380</v>
      </c>
      <c r="B32" s="769"/>
      <c r="C32" s="769"/>
      <c r="D32" s="769"/>
      <c r="E32" s="769"/>
      <c r="F32" s="769"/>
      <c r="G32" s="769"/>
      <c r="H32" s="769"/>
      <c r="I32" s="769"/>
    </row>
  </sheetData>
  <sheetProtection selectLockedCells="1"/>
  <mergeCells count="41">
    <mergeCell ref="A1:B1"/>
    <mergeCell ref="A2:C2"/>
    <mergeCell ref="A3:C4"/>
    <mergeCell ref="B5:C5"/>
    <mergeCell ref="A30:C30"/>
    <mergeCell ref="B6:B13"/>
    <mergeCell ref="B15:B24"/>
    <mergeCell ref="B25:C25"/>
    <mergeCell ref="B26:C26"/>
    <mergeCell ref="B27:B28"/>
    <mergeCell ref="B29:C29"/>
    <mergeCell ref="A5:A13"/>
    <mergeCell ref="A15:A29"/>
    <mergeCell ref="A14:C14"/>
    <mergeCell ref="A32:I32"/>
    <mergeCell ref="E13:F13"/>
    <mergeCell ref="E14:F14"/>
    <mergeCell ref="G19:G20"/>
    <mergeCell ref="I19:I20"/>
    <mergeCell ref="F19:F20"/>
    <mergeCell ref="E19:E20"/>
    <mergeCell ref="D19:D20"/>
    <mergeCell ref="F21:F22"/>
    <mergeCell ref="G21:G22"/>
    <mergeCell ref="I21:I22"/>
    <mergeCell ref="D21:D22"/>
    <mergeCell ref="E21:E22"/>
    <mergeCell ref="G2:I2"/>
    <mergeCell ref="G3:H4"/>
    <mergeCell ref="E6:F6"/>
    <mergeCell ref="E7:F7"/>
    <mergeCell ref="D11:D12"/>
    <mergeCell ref="E11:F12"/>
    <mergeCell ref="D3:D4"/>
    <mergeCell ref="E8:F8"/>
    <mergeCell ref="E9:F9"/>
    <mergeCell ref="E10:F10"/>
    <mergeCell ref="I11:I12"/>
    <mergeCell ref="E3:F4"/>
    <mergeCell ref="E5:F5"/>
    <mergeCell ref="G11:G12"/>
  </mergeCells>
  <phoneticPr fontId="1"/>
  <dataValidations count="23">
    <dataValidation imeMode="hiragana" allowBlank="1" showInputMessage="1" showErrorMessage="1" sqref="F1:I2 I3:I4 O1:IV4 J1:K4 D1:E3 A2:A3 A1:C1 G3 B5:B6 C15:C24 C27:C28 B25:B27 C6:C13 A14 B15 A30 B29 L3:N4 L1:N1"/>
    <dataValidation imeMode="off" allowBlank="1" showInputMessage="1" showErrorMessage="1" sqref="E27:E28 E25 G21:H21 E11 E23 D28 D7:F8 E5:H5 I15:I18 G23:I23 I5:I10 G6:H11 D10:F10 E15:E21 G15:H19 D29:I30 D24:I24 G25:I28 G13:I14 D14:F14"/>
    <dataValidation imeMode="off" allowBlank="1" showInputMessage="1" showErrorMessage="1" promptTitle="【　庶務要員　算出方法　】" prompt="_x000a_総職員数から他に要員として計上した職員数を減算した人数_x000a_" sqref="E26"/>
    <dataValidation type="whole" imeMode="off" operator="lessThanOrEqual" allowBlank="1" showInputMessage="1" showErrorMessage="1" errorTitle="数字のみ記入" sqref="F25:F28 F23 F15:F21">
      <formula1>99</formula1>
    </dataValidation>
    <dataValidation imeMode="off" allowBlank="1" showInputMessage="1" showErrorMessage="1" promptTitle="【　通信要員　算定方法　】" prompt="_x000a_人口30万人以下の市町村は_x000a_人口約10万ごとに5名とする_x000a_岸和田市→約20万人_x000a_【　10名　】" sqref="D25"/>
    <dataValidation imeMode="off" allowBlank="1" showInputMessage="1" showErrorMessage="1" promptTitle="【　予防事務要員　算出方法　】" prompt="_x000a_特防・非特防・1戸建・危険物施設_x000a_各施設数を予防課に問い合わせる_x000a__x000a_特防　　　　　 施設数×12/730_x000a_非特防　　　  施設数×2/2400_x000a_１戸建　　　　 棟数　 ×3/22000_x000a_危険物施設　施設数×1/150_x000a_【　上記の合計　】" sqref="D27"/>
    <dataValidation imeMode="off" allowBlank="1" showInputMessage="1" showErrorMessage="1" promptTitle="【　ポンプ車要員　算出方法　】" prompt="_x000a_基準台数　9台_x000a_1台5名乗車　2部制_x000a_係数　1.515_x000a_9台×5名×2部×1.515=136_x000a_" sqref="D17"/>
    <dataValidation imeMode="off" allowBlank="1" showInputMessage="1" showErrorMessage="1" promptTitle="【　救急車要員　算出方法　】" prompt="_x000a_基準台数　7台_x000a_1台3名　2部制_x000a_係数　1.515_x000a_7台×3名×2部×1.515=63.63_x000a_64名" sqref="D23"/>
    <dataValidation imeMode="off" allowBlank="1" showInputMessage="1" showErrorMessage="1" promptTitle="【　はしご車要員　算出方法　】" prompt="※乗換運用のため記載せず_x000a__x000a_基準台数　1台_x000a_1台5名　2部制_x000a_係数　1.515_x000a_1台×5名×2部×1.515=15.15_x000a_【　15名　】" sqref="D19:D20"/>
    <dataValidation imeMode="off" allowBlank="1" showInputMessage="1" showErrorMessage="1" promptTitle="【　化学車要員　算出方法　】" prompt="※乗換運用のため記載せず_x000a__x000a_基準台数　1台_x000a_1台5名　2部制_x000a_係数　1.515_x000a_1台×5名×2部×1.515=15.15_x000a_【　15名　】" sqref="D21"/>
    <dataValidation imeMode="off" allowBlank="1" showInputMessage="1" showErrorMessage="1" promptTitle="【　救助工作車要員　算出方法　】" prompt="_x000a_基準台数　1台_x000a_1台5名　2部制_x000a_係数　1.515_x000a_1台×5名×2部×1.515=15.15_x000a_【　15名　】" sqref="D18"/>
    <dataValidation imeMode="off" allowBlank="1" showInputMessage="1" showErrorMessage="1" promptTitle="【　指揮車要員　算出方法　】" prompt="_x000a_基準台数　1台_x000a_1台3名　2部制_x000a_係数　1.515_x000a_1台×3名×2部×1.515=9.09_x000a_【　9名　】" sqref="D15"/>
    <dataValidation imeMode="off" allowBlank="1" showInputMessage="1" showErrorMessage="1" promptTitle="【　充足率について　】" prompt="_x000a_乗換運用のため除外" sqref="I19:I21"/>
    <dataValidation imeMode="off" allowBlank="1" showInputMessage="1" showErrorMessage="1" promptTitle="【　充足率について　】" prompt="_x000a_南ブロック消防相互応援協定により要員が発生しないため記載しない" sqref="I11:I12"/>
    <dataValidation imeMode="off" allowBlank="1" showInputMessage="1" showErrorMessage="1" promptTitle="【 特殊車両の内訳 】" prompt="※上記の主力機械以外で赤色灯を_x000a_   装備している車両_x000a_   _x000a_①支援車_x000a_②資機材搬送車_x000a_③署活動車_x000a_④警備活動車_x000a_⑤予防課パトロール車" sqref="E13:F13"/>
    <dataValidation imeMode="off" allowBlank="1" showInputMessage="1" showErrorMessage="1" promptTitle="【 ポンプ車の算出定義 】" prompt="_x000a_保有中のポンプ車のうち_x000a_常備車としている車両を計上" sqref="E6:F6"/>
    <dataValidation imeMode="off" allowBlank="1" showInputMessage="1" showErrorMessage="1" promptTitle="【 救急車の算出定義 】" prompt="_x000a_保有中の救急車のうち_x000a_常備車としている車両を計上" sqref="E9:F9"/>
    <dataValidation imeMode="off" allowBlank="1" showInputMessage="1" showErrorMessage="1" promptTitle="【　救急車の基準数　算出方法　】" prompt="_x000a_①人口10万人超の市町村→5台_x000a_②人口10万を超える人口について_x000a_ 　人口約5万毎に1台を加算した台数_x000a_　 (20万人-10万人)/5万人=2台_x000a__x000a_岸和田市→人口約20万人_x000a_①＋②=7台" sqref="D9"/>
    <dataValidation imeMode="off" allowBlank="1" showInputMessage="1" showErrorMessage="1" promptTitle="【 署所の基準数　算出方法 】" prompt="_x000a_消防力の整備指針_x000a_第4条関係別表第一参照" sqref="D5"/>
    <dataValidation imeMode="off" allowBlank="1" showInputMessage="1" showErrorMessage="1" promptTitle="【 ポンプ車の基準数　算出方法 】" prompt="_x000a_消防力の整備指針_x000a_第5条関係別表第三参照" sqref="D6"/>
    <dataValidation imeMode="off" allowBlank="1" showInputMessage="1" showErrorMessage="1" promptTitle="【 特殊車両の基準数　算出方法 】" prompt="_x000a_消防力の整備指針に算出方法が明記_x000a_されていないため、現有数を記載する" sqref="D13"/>
    <dataValidation imeMode="off" allowBlank="1" showInputMessage="1" showErrorMessage="1" promptTitle="【 消防艇要員　算出方法 】" prompt="_x000a_南ブロック消防相互応援協定により要員が発生しないため記載しない" sqref="D11:D12"/>
    <dataValidation imeMode="off" allowBlank="1" showErrorMessage="1" promptTitle="【　指揮車要員　算出方法　】" prompt="_x000a_基準台数　1台_x000a_1台3名　2部制_x000a_係数　1.515_x000a_1台×3名×2部×1.515=9.09_x000a_【　9名　】" sqref="D16 D26"/>
  </dataValidations>
  <pageMargins left="0.70866141732283472" right="0.23622047244094491" top="0.51181102362204722" bottom="0.59055118110236227" header="0.31496062992125984" footer="0.31496062992125984"/>
  <pageSetup paperSize="9" firstPageNumber="9" orientation="portrait" useFirstPageNumber="1" r:id="rId1"/>
  <headerFooter>
    <oddFooter>&amp;C2-&amp;P</oddFooter>
  </headerFooter>
  <ignoredErrors>
    <ignoredError sqref="D1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B44"/>
  <sheetViews>
    <sheetView view="pageBreakPreview" zoomScale="90" zoomScaleNormal="80" zoomScaleSheetLayoutView="90" workbookViewId="0">
      <pane xSplit="2" ySplit="4" topLeftCell="C17" activePane="bottomRight" state="frozen"/>
      <selection activeCell="D43" sqref="D43:D44"/>
      <selection pane="topRight" activeCell="D43" sqref="D43:D44"/>
      <selection pane="bottomLeft" activeCell="D43" sqref="D43:D44"/>
      <selection pane="bottomRight" activeCell="D43" sqref="D43:D44"/>
    </sheetView>
  </sheetViews>
  <sheetFormatPr defaultColWidth="9" defaultRowHeight="13.5"/>
  <cols>
    <col min="1" max="2" width="4.625" customWidth="1"/>
    <col min="3" max="3" width="5.25" style="27" customWidth="1"/>
    <col min="4" max="4" width="4.25" style="27" customWidth="1"/>
    <col min="5" max="5" width="2.75" style="27" customWidth="1"/>
    <col min="6" max="6" width="5" style="36" customWidth="1"/>
    <col min="7" max="7" width="0.625" style="36" customWidth="1"/>
    <col min="8" max="8" width="24.625" customWidth="1"/>
    <col min="9" max="9" width="4.875" style="36" customWidth="1"/>
    <col min="10" max="10" width="3.375" style="36" customWidth="1"/>
    <col min="11" max="11" width="3.375" style="39" customWidth="1"/>
    <col min="12" max="12" width="16.75" customWidth="1"/>
    <col min="13" max="13" width="5.75" hidden="1" customWidth="1"/>
    <col min="15" max="18" width="10.625" customWidth="1"/>
    <col min="19" max="19" width="9.875" customWidth="1"/>
    <col min="20" max="21" width="12.125" customWidth="1"/>
    <col min="22" max="22" width="17.875" customWidth="1"/>
  </cols>
  <sheetData>
    <row r="1" spans="1:22" s="8" customFormat="1" ht="26.25" customHeight="1">
      <c r="A1" s="786"/>
      <c r="B1" s="786"/>
      <c r="C1" s="2"/>
      <c r="D1" s="2"/>
      <c r="E1" s="2"/>
      <c r="F1" s="37"/>
      <c r="G1" s="37"/>
      <c r="I1" s="37"/>
      <c r="J1" s="37"/>
      <c r="K1" s="38"/>
    </row>
    <row r="2" spans="1:22" s="8" customFormat="1" ht="26.25" customHeight="1" thickBot="1">
      <c r="A2" s="855" t="s">
        <v>483</v>
      </c>
      <c r="B2" s="855"/>
      <c r="C2" s="855"/>
      <c r="D2" s="855"/>
      <c r="E2" s="855"/>
      <c r="F2" s="855"/>
      <c r="G2" s="37"/>
      <c r="I2" s="37"/>
      <c r="J2" s="37"/>
      <c r="K2" s="38"/>
      <c r="U2" s="848" t="s">
        <v>530</v>
      </c>
      <c r="V2" s="848"/>
    </row>
    <row r="3" spans="1:22" ht="16.350000000000001" customHeight="1">
      <c r="A3" s="829" t="s">
        <v>410</v>
      </c>
      <c r="B3" s="830"/>
      <c r="C3" s="842" t="s">
        <v>407</v>
      </c>
      <c r="D3" s="843"/>
      <c r="E3" s="843"/>
      <c r="F3" s="843"/>
      <c r="G3" s="830"/>
      <c r="H3" s="846" t="s">
        <v>246</v>
      </c>
      <c r="I3" s="842" t="s">
        <v>408</v>
      </c>
      <c r="J3" s="843"/>
      <c r="K3" s="830"/>
      <c r="L3" s="856" t="s">
        <v>409</v>
      </c>
      <c r="M3" s="174" t="s">
        <v>401</v>
      </c>
      <c r="N3" s="174" t="s">
        <v>402</v>
      </c>
      <c r="O3" s="174" t="s">
        <v>403</v>
      </c>
      <c r="P3" s="174" t="s">
        <v>404</v>
      </c>
      <c r="Q3" s="174" t="s">
        <v>391</v>
      </c>
      <c r="R3" s="174" t="s">
        <v>405</v>
      </c>
      <c r="S3" s="174" t="s">
        <v>392</v>
      </c>
      <c r="T3" s="174" t="s">
        <v>406</v>
      </c>
      <c r="U3" s="174" t="s">
        <v>393</v>
      </c>
      <c r="V3" s="858" t="s">
        <v>247</v>
      </c>
    </row>
    <row r="4" spans="1:22" s="46" customFormat="1" ht="16.350000000000001" customHeight="1" thickBot="1">
      <c r="A4" s="831"/>
      <c r="B4" s="832"/>
      <c r="C4" s="844"/>
      <c r="D4" s="845"/>
      <c r="E4" s="845"/>
      <c r="F4" s="845"/>
      <c r="G4" s="832"/>
      <c r="H4" s="847"/>
      <c r="I4" s="844"/>
      <c r="J4" s="845"/>
      <c r="K4" s="832"/>
      <c r="L4" s="857"/>
      <c r="M4" s="175" t="s">
        <v>394</v>
      </c>
      <c r="N4" s="175" t="s">
        <v>386</v>
      </c>
      <c r="O4" s="175" t="s">
        <v>387</v>
      </c>
      <c r="P4" s="175" t="s">
        <v>388</v>
      </c>
      <c r="Q4" s="175" t="s">
        <v>388</v>
      </c>
      <c r="R4" s="175" t="s">
        <v>388</v>
      </c>
      <c r="S4" s="175" t="s">
        <v>389</v>
      </c>
      <c r="T4" s="175" t="s">
        <v>390</v>
      </c>
      <c r="U4" s="175" t="s">
        <v>390</v>
      </c>
      <c r="V4" s="859"/>
    </row>
    <row r="5" spans="1:22" ht="20.45" customHeight="1">
      <c r="A5" s="849" t="s">
        <v>249</v>
      </c>
      <c r="B5" s="850"/>
      <c r="C5" s="222" t="s">
        <v>245</v>
      </c>
      <c r="D5" s="223">
        <v>502</v>
      </c>
      <c r="E5" s="223" t="s">
        <v>517</v>
      </c>
      <c r="F5" s="224">
        <v>2576</v>
      </c>
      <c r="G5" s="233"/>
      <c r="H5" s="205" t="s">
        <v>433</v>
      </c>
      <c r="I5" s="138" t="str">
        <f>IF(J5=0,"","平成")</f>
        <v>平成</v>
      </c>
      <c r="J5" s="169">
        <v>27</v>
      </c>
      <c r="K5" s="139" t="str">
        <f>IF(J5=0,"","年")</f>
        <v>年</v>
      </c>
      <c r="L5" s="253" t="s">
        <v>395</v>
      </c>
      <c r="M5" s="141">
        <v>91</v>
      </c>
      <c r="N5" s="142"/>
      <c r="O5" s="141">
        <v>1240</v>
      </c>
      <c r="P5" s="141">
        <v>3850</v>
      </c>
      <c r="Q5" s="141">
        <v>1690</v>
      </c>
      <c r="R5" s="141">
        <v>1510</v>
      </c>
      <c r="S5" s="141">
        <v>5</v>
      </c>
      <c r="T5" s="141">
        <v>980</v>
      </c>
      <c r="U5" s="141">
        <v>1255</v>
      </c>
      <c r="V5" s="132">
        <v>42278</v>
      </c>
    </row>
    <row r="6" spans="1:22" ht="20.45" customHeight="1">
      <c r="A6" s="851"/>
      <c r="B6" s="852"/>
      <c r="C6" s="163" t="str">
        <f t="shared" ref="C6:C40" si="0">IF(D6=0,"","和泉")</f>
        <v>和泉</v>
      </c>
      <c r="D6" s="225">
        <v>880</v>
      </c>
      <c r="E6" s="225" t="s">
        <v>252</v>
      </c>
      <c r="F6" s="226">
        <v>1001</v>
      </c>
      <c r="G6" s="234"/>
      <c r="H6" s="203" t="s">
        <v>238</v>
      </c>
      <c r="I6" s="147" t="str">
        <f t="shared" ref="I6:I40" si="1">IF(J6=0,"","平成")</f>
        <v>平成</v>
      </c>
      <c r="J6" s="170">
        <v>22</v>
      </c>
      <c r="K6" s="148" t="str">
        <f t="shared" ref="K6:K40" si="2">IF(J6=0,"","年")</f>
        <v>年</v>
      </c>
      <c r="L6" s="254" t="s">
        <v>396</v>
      </c>
      <c r="M6" s="150">
        <v>53</v>
      </c>
      <c r="N6" s="151"/>
      <c r="O6" s="150">
        <v>650</v>
      </c>
      <c r="P6" s="150">
        <v>3390</v>
      </c>
      <c r="Q6" s="150">
        <v>1470</v>
      </c>
      <c r="R6" s="150">
        <v>1960</v>
      </c>
      <c r="S6" s="150">
        <v>4</v>
      </c>
      <c r="T6" s="150">
        <v>910</v>
      </c>
      <c r="U6" s="150">
        <v>1380</v>
      </c>
      <c r="V6" s="130">
        <v>40452</v>
      </c>
    </row>
    <row r="7" spans="1:22" ht="20.45" customHeight="1">
      <c r="A7" s="851"/>
      <c r="B7" s="852"/>
      <c r="C7" s="163" t="str">
        <f t="shared" si="0"/>
        <v>和泉</v>
      </c>
      <c r="D7" s="225">
        <v>800</v>
      </c>
      <c r="E7" s="225" t="s">
        <v>253</v>
      </c>
      <c r="F7" s="226">
        <v>292</v>
      </c>
      <c r="G7" s="234"/>
      <c r="H7" s="203" t="s">
        <v>242</v>
      </c>
      <c r="I7" s="147" t="str">
        <f t="shared" si="1"/>
        <v>平成</v>
      </c>
      <c r="J7" s="170">
        <v>17</v>
      </c>
      <c r="K7" s="148" t="str">
        <f t="shared" si="2"/>
        <v>年</v>
      </c>
      <c r="L7" s="254" t="s">
        <v>397</v>
      </c>
      <c r="M7" s="150">
        <v>120</v>
      </c>
      <c r="N7" s="151"/>
      <c r="O7" s="150">
        <v>1990</v>
      </c>
      <c r="P7" s="150">
        <v>4690</v>
      </c>
      <c r="Q7" s="150">
        <v>1690</v>
      </c>
      <c r="R7" s="150">
        <v>2200</v>
      </c>
      <c r="S7" s="150">
        <v>9</v>
      </c>
      <c r="T7" s="150">
        <v>1780</v>
      </c>
      <c r="U7" s="150">
        <v>2775</v>
      </c>
      <c r="V7" s="130">
        <v>38534</v>
      </c>
    </row>
    <row r="8" spans="1:22" ht="20.45" customHeight="1">
      <c r="A8" s="851"/>
      <c r="B8" s="852"/>
      <c r="C8" s="163" t="str">
        <f t="shared" si="0"/>
        <v>和泉</v>
      </c>
      <c r="D8" s="225">
        <v>480</v>
      </c>
      <c r="E8" s="225" t="s">
        <v>385</v>
      </c>
      <c r="F8" s="226">
        <v>4894</v>
      </c>
      <c r="G8" s="234"/>
      <c r="H8" s="203" t="s">
        <v>240</v>
      </c>
      <c r="I8" s="147" t="str">
        <f t="shared" si="1"/>
        <v>平成</v>
      </c>
      <c r="J8" s="170">
        <v>29</v>
      </c>
      <c r="K8" s="148" t="str">
        <f t="shared" si="2"/>
        <v>年</v>
      </c>
      <c r="L8" s="254" t="s">
        <v>396</v>
      </c>
      <c r="M8" s="150">
        <v>53</v>
      </c>
      <c r="N8" s="151"/>
      <c r="O8" s="150">
        <v>650</v>
      </c>
      <c r="P8" s="150">
        <v>3390</v>
      </c>
      <c r="Q8" s="150">
        <v>1470</v>
      </c>
      <c r="R8" s="150">
        <v>1960</v>
      </c>
      <c r="S8" s="150">
        <v>4</v>
      </c>
      <c r="T8" s="150">
        <v>900</v>
      </c>
      <c r="U8" s="150">
        <v>1270</v>
      </c>
      <c r="V8" s="130">
        <v>42887</v>
      </c>
    </row>
    <row r="9" spans="1:22" s="46" customFormat="1" ht="20.45" customHeight="1">
      <c r="A9" s="851"/>
      <c r="B9" s="852"/>
      <c r="C9" s="227" t="str">
        <f>IF(D9=0,"","和泉")</f>
        <v>和泉</v>
      </c>
      <c r="D9" s="228">
        <v>536</v>
      </c>
      <c r="E9" s="228" t="s">
        <v>432</v>
      </c>
      <c r="F9" s="229">
        <v>70</v>
      </c>
      <c r="G9" s="235"/>
      <c r="H9" s="203" t="s">
        <v>448</v>
      </c>
      <c r="I9" s="197" t="str">
        <f t="shared" si="1"/>
        <v>平成</v>
      </c>
      <c r="J9" s="198">
        <v>30</v>
      </c>
      <c r="K9" s="199" t="str">
        <f t="shared" si="2"/>
        <v>年</v>
      </c>
      <c r="L9" s="255" t="s">
        <v>444</v>
      </c>
      <c r="M9" s="250">
        <v>99</v>
      </c>
      <c r="N9" s="201"/>
      <c r="O9" s="200">
        <v>1790</v>
      </c>
      <c r="P9" s="200">
        <v>4690</v>
      </c>
      <c r="Q9" s="200">
        <v>1690</v>
      </c>
      <c r="R9" s="200">
        <v>1820</v>
      </c>
      <c r="S9" s="200">
        <v>7</v>
      </c>
      <c r="T9" s="200">
        <v>1610</v>
      </c>
      <c r="U9" s="200">
        <v>1995</v>
      </c>
      <c r="V9" s="202">
        <v>43221</v>
      </c>
    </row>
    <row r="10" spans="1:22" ht="20.45" customHeight="1" thickBot="1">
      <c r="A10" s="853"/>
      <c r="B10" s="854"/>
      <c r="C10" s="230" t="str">
        <f>IF(D10=0,"","和泉")</f>
        <v>和泉</v>
      </c>
      <c r="D10" s="231">
        <v>880</v>
      </c>
      <c r="E10" s="231" t="s">
        <v>434</v>
      </c>
      <c r="F10" s="232">
        <v>2232</v>
      </c>
      <c r="G10" s="236"/>
      <c r="H10" s="204" t="s">
        <v>435</v>
      </c>
      <c r="I10" s="156" t="str">
        <f t="shared" si="1"/>
        <v>平成</v>
      </c>
      <c r="J10" s="171">
        <v>30</v>
      </c>
      <c r="K10" s="157" t="str">
        <f t="shared" si="2"/>
        <v>年</v>
      </c>
      <c r="L10" s="256" t="s">
        <v>445</v>
      </c>
      <c r="M10" s="251">
        <v>53</v>
      </c>
      <c r="N10" s="159"/>
      <c r="O10" s="158">
        <v>650</v>
      </c>
      <c r="P10" s="158">
        <v>3390</v>
      </c>
      <c r="Q10" s="158">
        <v>1470</v>
      </c>
      <c r="R10" s="158">
        <v>1940</v>
      </c>
      <c r="S10" s="158">
        <v>4</v>
      </c>
      <c r="T10" s="158">
        <v>940</v>
      </c>
      <c r="U10" s="158">
        <v>1400</v>
      </c>
      <c r="V10" s="131">
        <v>43435</v>
      </c>
    </row>
    <row r="11" spans="1:22" ht="20.45" customHeight="1">
      <c r="A11" s="820" t="s">
        <v>248</v>
      </c>
      <c r="B11" s="833" t="s">
        <v>250</v>
      </c>
      <c r="C11" s="247" t="str">
        <f t="shared" ref="C11" si="3">IF(D11=0,"","和泉")</f>
        <v>和泉</v>
      </c>
      <c r="D11" s="223">
        <v>800</v>
      </c>
      <c r="E11" s="223" t="s">
        <v>253</v>
      </c>
      <c r="F11" s="224">
        <v>3489</v>
      </c>
      <c r="G11" s="233"/>
      <c r="H11" s="205" t="s">
        <v>251</v>
      </c>
      <c r="I11" s="138" t="str">
        <f t="shared" ref="I11" si="4">IF(J11=0,"","平成")</f>
        <v>平成</v>
      </c>
      <c r="J11" s="169">
        <v>20</v>
      </c>
      <c r="K11" s="139" t="str">
        <f t="shared" ref="K11" si="5">IF(J11=0,"","年")</f>
        <v>年</v>
      </c>
      <c r="L11" s="253" t="s">
        <v>278</v>
      </c>
      <c r="M11" s="141">
        <v>150</v>
      </c>
      <c r="N11" s="142">
        <v>2.2000000000000002</v>
      </c>
      <c r="O11" s="141">
        <v>4000</v>
      </c>
      <c r="P11" s="141">
        <v>5210</v>
      </c>
      <c r="Q11" s="141">
        <v>1900</v>
      </c>
      <c r="R11" s="141">
        <v>2550</v>
      </c>
      <c r="S11" s="141">
        <v>5</v>
      </c>
      <c r="T11" s="141">
        <v>4810</v>
      </c>
      <c r="U11" s="141">
        <v>5985</v>
      </c>
      <c r="V11" s="132">
        <v>39753</v>
      </c>
    </row>
    <row r="12" spans="1:22" ht="20.45" customHeight="1">
      <c r="A12" s="821"/>
      <c r="B12" s="834"/>
      <c r="C12" s="176" t="str">
        <f>IF(D12=0,"","和泉")</f>
        <v>和泉</v>
      </c>
      <c r="D12" s="143">
        <v>830</v>
      </c>
      <c r="E12" s="143" t="s">
        <v>273</v>
      </c>
      <c r="F12" s="144">
        <v>1608</v>
      </c>
      <c r="G12" s="145"/>
      <c r="H12" s="146" t="s">
        <v>230</v>
      </c>
      <c r="I12" s="147" t="s">
        <v>347</v>
      </c>
      <c r="J12" s="170">
        <v>28</v>
      </c>
      <c r="K12" s="148" t="str">
        <f>IF(J12=0,"","年")</f>
        <v>年</v>
      </c>
      <c r="L12" s="254" t="s">
        <v>348</v>
      </c>
      <c r="M12" s="150">
        <v>220</v>
      </c>
      <c r="N12" s="151">
        <v>2.2000000000000002</v>
      </c>
      <c r="O12" s="150">
        <v>6400</v>
      </c>
      <c r="P12" s="150">
        <v>7500</v>
      </c>
      <c r="Q12" s="150">
        <v>2330</v>
      </c>
      <c r="R12" s="150">
        <v>3020</v>
      </c>
      <c r="S12" s="150">
        <v>6</v>
      </c>
      <c r="T12" s="160">
        <v>11670</v>
      </c>
      <c r="U12" s="150">
        <v>12900</v>
      </c>
      <c r="V12" s="130">
        <v>42583</v>
      </c>
    </row>
    <row r="13" spans="1:22" ht="20.45" customHeight="1">
      <c r="A13" s="821"/>
      <c r="B13" s="834"/>
      <c r="C13" s="176" t="str">
        <f t="shared" si="0"/>
        <v>和泉</v>
      </c>
      <c r="D13" s="143">
        <v>833</v>
      </c>
      <c r="E13" s="143" t="s">
        <v>255</v>
      </c>
      <c r="F13" s="144">
        <v>119</v>
      </c>
      <c r="G13" s="145"/>
      <c r="H13" s="146" t="s">
        <v>199</v>
      </c>
      <c r="I13" s="147" t="str">
        <f t="shared" si="1"/>
        <v>平成</v>
      </c>
      <c r="J13" s="170">
        <v>24</v>
      </c>
      <c r="K13" s="148" t="str">
        <f t="shared" si="2"/>
        <v>年</v>
      </c>
      <c r="L13" s="149" t="s">
        <v>447</v>
      </c>
      <c r="M13" s="150">
        <v>220</v>
      </c>
      <c r="N13" s="151"/>
      <c r="O13" s="150">
        <v>6400</v>
      </c>
      <c r="P13" s="150">
        <v>7800</v>
      </c>
      <c r="Q13" s="150">
        <v>2300</v>
      </c>
      <c r="R13" s="150">
        <v>3170</v>
      </c>
      <c r="S13" s="150">
        <v>6</v>
      </c>
      <c r="T13" s="150">
        <v>11640</v>
      </c>
      <c r="U13" s="150">
        <v>11970</v>
      </c>
      <c r="V13" s="130">
        <v>41214</v>
      </c>
    </row>
    <row r="14" spans="1:22" ht="20.45" customHeight="1">
      <c r="A14" s="821"/>
      <c r="B14" s="834"/>
      <c r="C14" s="176" t="str">
        <f t="shared" si="0"/>
        <v>和泉</v>
      </c>
      <c r="D14" s="143">
        <v>800</v>
      </c>
      <c r="E14" s="143" t="s">
        <v>255</v>
      </c>
      <c r="F14" s="144">
        <v>1089</v>
      </c>
      <c r="G14" s="145"/>
      <c r="H14" s="146" t="s">
        <v>229</v>
      </c>
      <c r="I14" s="147" t="str">
        <f t="shared" si="1"/>
        <v>平成</v>
      </c>
      <c r="J14" s="170">
        <v>24</v>
      </c>
      <c r="K14" s="148" t="str">
        <f t="shared" si="2"/>
        <v>年</v>
      </c>
      <c r="L14" s="254" t="s">
        <v>275</v>
      </c>
      <c r="M14" s="150">
        <v>380</v>
      </c>
      <c r="N14" s="151"/>
      <c r="O14" s="150">
        <v>8860</v>
      </c>
      <c r="P14" s="150">
        <v>10620</v>
      </c>
      <c r="Q14" s="150">
        <v>2490</v>
      </c>
      <c r="R14" s="150">
        <v>3500</v>
      </c>
      <c r="S14" s="150">
        <v>6</v>
      </c>
      <c r="T14" s="150">
        <v>19700</v>
      </c>
      <c r="U14" s="150">
        <v>20300</v>
      </c>
      <c r="V14" s="130">
        <v>40909</v>
      </c>
    </row>
    <row r="15" spans="1:22" ht="20.45" customHeight="1">
      <c r="A15" s="821"/>
      <c r="B15" s="834"/>
      <c r="C15" s="241" t="str">
        <f t="shared" si="0"/>
        <v>和泉</v>
      </c>
      <c r="D15" s="225">
        <v>833</v>
      </c>
      <c r="E15" s="225" t="s">
        <v>256</v>
      </c>
      <c r="F15" s="226">
        <v>119</v>
      </c>
      <c r="G15" s="234"/>
      <c r="H15" s="203" t="s">
        <v>235</v>
      </c>
      <c r="I15" s="147" t="str">
        <f t="shared" si="1"/>
        <v>平成</v>
      </c>
      <c r="J15" s="170">
        <v>25</v>
      </c>
      <c r="K15" s="148" t="str">
        <f t="shared" si="2"/>
        <v>年</v>
      </c>
      <c r="L15" s="254" t="s">
        <v>276</v>
      </c>
      <c r="M15" s="150">
        <v>151</v>
      </c>
      <c r="N15" s="151"/>
      <c r="O15" s="150">
        <v>2690</v>
      </c>
      <c r="P15" s="150">
        <v>5620</v>
      </c>
      <c r="Q15" s="150">
        <v>1890</v>
      </c>
      <c r="R15" s="150">
        <v>2490</v>
      </c>
      <c r="S15" s="150">
        <v>7</v>
      </c>
      <c r="T15" s="150">
        <v>2790</v>
      </c>
      <c r="U15" s="150">
        <v>3175</v>
      </c>
      <c r="V15" s="130">
        <v>41579</v>
      </c>
    </row>
    <row r="16" spans="1:22" ht="20.45" customHeight="1">
      <c r="A16" s="821"/>
      <c r="B16" s="834"/>
      <c r="C16" s="241" t="str">
        <f t="shared" si="0"/>
        <v>和泉</v>
      </c>
      <c r="D16" s="225">
        <v>830</v>
      </c>
      <c r="E16" s="225" t="s">
        <v>273</v>
      </c>
      <c r="F16" s="226">
        <v>1611</v>
      </c>
      <c r="G16" s="234"/>
      <c r="H16" s="203" t="s">
        <v>235</v>
      </c>
      <c r="I16" s="147" t="str">
        <f>IF(J16=0,"","平成")</f>
        <v>平成</v>
      </c>
      <c r="J16" s="170">
        <v>28</v>
      </c>
      <c r="K16" s="148" t="str">
        <f>IF(J16=0,"","年")</f>
        <v>年</v>
      </c>
      <c r="L16" s="254" t="s">
        <v>276</v>
      </c>
      <c r="M16" s="150">
        <v>151</v>
      </c>
      <c r="N16" s="151"/>
      <c r="O16" s="150">
        <v>2690</v>
      </c>
      <c r="P16" s="150">
        <v>5650</v>
      </c>
      <c r="Q16" s="150">
        <v>1890</v>
      </c>
      <c r="R16" s="150">
        <v>2490</v>
      </c>
      <c r="S16" s="150">
        <v>7</v>
      </c>
      <c r="T16" s="150">
        <v>2840</v>
      </c>
      <c r="U16" s="150">
        <v>3225</v>
      </c>
      <c r="V16" s="130">
        <v>42675</v>
      </c>
    </row>
    <row r="17" spans="1:23" s="317" customFormat="1" ht="20.45" customHeight="1">
      <c r="A17" s="821"/>
      <c r="B17" s="834"/>
      <c r="C17" s="241" t="str">
        <f t="shared" si="0"/>
        <v>和泉</v>
      </c>
      <c r="D17" s="225">
        <v>830</v>
      </c>
      <c r="E17" s="225" t="s">
        <v>273</v>
      </c>
      <c r="F17" s="226">
        <v>2108</v>
      </c>
      <c r="G17" s="234"/>
      <c r="H17" s="203" t="s">
        <v>235</v>
      </c>
      <c r="I17" s="147" t="s">
        <v>531</v>
      </c>
      <c r="J17" s="170">
        <v>3</v>
      </c>
      <c r="K17" s="148" t="str">
        <f>IF(J17=0,"","年")</f>
        <v>年</v>
      </c>
      <c r="L17" s="254" t="s">
        <v>532</v>
      </c>
      <c r="M17" s="150">
        <v>151</v>
      </c>
      <c r="N17" s="151"/>
      <c r="O17" s="150">
        <v>2690</v>
      </c>
      <c r="P17" s="150">
        <v>5660</v>
      </c>
      <c r="Q17" s="150">
        <v>1890</v>
      </c>
      <c r="R17" s="150">
        <v>2490</v>
      </c>
      <c r="S17" s="150">
        <v>7</v>
      </c>
      <c r="T17" s="150">
        <v>2890</v>
      </c>
      <c r="U17" s="150">
        <v>3275</v>
      </c>
      <c r="V17" s="130" t="s">
        <v>533</v>
      </c>
    </row>
    <row r="18" spans="1:23" s="46" customFormat="1" ht="20.45" customHeight="1">
      <c r="A18" s="821"/>
      <c r="B18" s="834"/>
      <c r="C18" s="241" t="str">
        <f>IF(D18=0,"","和泉")</f>
        <v>和泉</v>
      </c>
      <c r="D18" s="225">
        <v>833</v>
      </c>
      <c r="E18" s="225" t="s">
        <v>400</v>
      </c>
      <c r="F18" s="226">
        <v>119</v>
      </c>
      <c r="G18" s="234"/>
      <c r="H18" s="203" t="s">
        <v>476</v>
      </c>
      <c r="I18" s="147" t="str">
        <f>IF(J18=0,"","平成")</f>
        <v>平成</v>
      </c>
      <c r="J18" s="170">
        <v>24</v>
      </c>
      <c r="K18" s="148" t="str">
        <f>IF(J18=0,"","年")</f>
        <v>年</v>
      </c>
      <c r="L18" s="254" t="s">
        <v>276</v>
      </c>
      <c r="M18" s="150">
        <v>151</v>
      </c>
      <c r="N18" s="151"/>
      <c r="O18" s="150">
        <v>2690</v>
      </c>
      <c r="P18" s="150">
        <v>5620</v>
      </c>
      <c r="Q18" s="150">
        <v>1900</v>
      </c>
      <c r="R18" s="150">
        <v>2490</v>
      </c>
      <c r="S18" s="150">
        <v>7</v>
      </c>
      <c r="T18" s="150">
        <v>2830</v>
      </c>
      <c r="U18" s="150">
        <v>3215</v>
      </c>
      <c r="V18" s="130">
        <v>41214</v>
      </c>
    </row>
    <row r="19" spans="1:23" ht="20.45" customHeight="1">
      <c r="A19" s="821"/>
      <c r="B19" s="834"/>
      <c r="C19" s="176" t="str">
        <f>IF(D19=0,"","和泉")</f>
        <v>和泉</v>
      </c>
      <c r="D19" s="143">
        <v>800</v>
      </c>
      <c r="E19" s="143" t="s">
        <v>253</v>
      </c>
      <c r="F19" s="144">
        <v>6072</v>
      </c>
      <c r="G19" s="145"/>
      <c r="H19" s="146" t="s">
        <v>204</v>
      </c>
      <c r="I19" s="147" t="str">
        <f>IF(J19=0,"","平成")</f>
        <v>平成</v>
      </c>
      <c r="J19" s="170">
        <v>25</v>
      </c>
      <c r="K19" s="148" t="str">
        <f>IF(J19=0,"","年")</f>
        <v>年</v>
      </c>
      <c r="L19" s="254" t="s">
        <v>277</v>
      </c>
      <c r="M19" s="150">
        <v>151</v>
      </c>
      <c r="N19" s="151"/>
      <c r="O19" s="150">
        <v>2690</v>
      </c>
      <c r="P19" s="150">
        <v>5380</v>
      </c>
      <c r="Q19" s="150">
        <v>1880</v>
      </c>
      <c r="R19" s="150">
        <v>2450</v>
      </c>
      <c r="S19" s="150">
        <v>8</v>
      </c>
      <c r="T19" s="150">
        <v>2490</v>
      </c>
      <c r="U19" s="150">
        <v>2930</v>
      </c>
      <c r="V19" s="130">
        <v>41548</v>
      </c>
    </row>
    <row r="20" spans="1:23" ht="20.45" customHeight="1">
      <c r="A20" s="821"/>
      <c r="B20" s="834"/>
      <c r="C20" s="176" t="str">
        <f>IF(D20=0,"","和泉")</f>
        <v>和泉</v>
      </c>
      <c r="D20" s="143">
        <v>830</v>
      </c>
      <c r="E20" s="143" t="s">
        <v>253</v>
      </c>
      <c r="F20" s="144">
        <v>2102</v>
      </c>
      <c r="G20" s="145"/>
      <c r="H20" s="146" t="s">
        <v>489</v>
      </c>
      <c r="I20" s="147" t="s">
        <v>491</v>
      </c>
      <c r="J20" s="170">
        <v>3</v>
      </c>
      <c r="K20" s="148" t="str">
        <f>IF(J20=0,"","年")</f>
        <v>年</v>
      </c>
      <c r="L20" s="259" t="s">
        <v>515</v>
      </c>
      <c r="M20" s="165">
        <v>109</v>
      </c>
      <c r="N20" s="166"/>
      <c r="O20" s="165">
        <v>1590</v>
      </c>
      <c r="P20" s="165">
        <v>4410</v>
      </c>
      <c r="Q20" s="165">
        <v>1690</v>
      </c>
      <c r="R20" s="165">
        <v>1990</v>
      </c>
      <c r="S20" s="165">
        <v>5</v>
      </c>
      <c r="T20" s="165">
        <v>1450</v>
      </c>
      <c r="U20" s="165">
        <v>2025</v>
      </c>
      <c r="V20" s="133">
        <v>44272</v>
      </c>
      <c r="W20" s="370"/>
    </row>
    <row r="21" spans="1:23" ht="20.45" customHeight="1">
      <c r="A21" s="821"/>
      <c r="B21" s="834"/>
      <c r="C21" s="176" t="str">
        <f t="shared" si="0"/>
        <v>和泉</v>
      </c>
      <c r="D21" s="143">
        <v>880</v>
      </c>
      <c r="E21" s="143" t="s">
        <v>252</v>
      </c>
      <c r="F21" s="144">
        <v>2556</v>
      </c>
      <c r="G21" s="145"/>
      <c r="H21" s="146" t="s">
        <v>490</v>
      </c>
      <c r="I21" s="147" t="s">
        <v>491</v>
      </c>
      <c r="J21" s="170">
        <v>3</v>
      </c>
      <c r="K21" s="148" t="str">
        <f t="shared" si="2"/>
        <v>年</v>
      </c>
      <c r="L21" s="259" t="s">
        <v>516</v>
      </c>
      <c r="M21" s="165">
        <v>53</v>
      </c>
      <c r="N21" s="166"/>
      <c r="O21" s="165">
        <v>650</v>
      </c>
      <c r="P21" s="165">
        <v>3390</v>
      </c>
      <c r="Q21" s="165">
        <v>1470</v>
      </c>
      <c r="R21" s="165">
        <v>1920</v>
      </c>
      <c r="S21" s="165">
        <v>4</v>
      </c>
      <c r="T21" s="165">
        <v>250</v>
      </c>
      <c r="U21" s="165">
        <v>1390</v>
      </c>
      <c r="V21" s="133">
        <v>44224</v>
      </c>
      <c r="W21" s="370"/>
    </row>
    <row r="22" spans="1:23" s="9" customFormat="1" ht="20.45" customHeight="1">
      <c r="A22" s="821"/>
      <c r="B22" s="834"/>
      <c r="C22" s="176" t="str">
        <f t="shared" si="0"/>
        <v>和泉</v>
      </c>
      <c r="D22" s="143">
        <v>800</v>
      </c>
      <c r="E22" s="143" t="s">
        <v>253</v>
      </c>
      <c r="F22" s="144">
        <v>4055</v>
      </c>
      <c r="G22" s="145"/>
      <c r="H22" s="146" t="s">
        <v>239</v>
      </c>
      <c r="I22" s="147" t="str">
        <f t="shared" si="1"/>
        <v>平成</v>
      </c>
      <c r="J22" s="170">
        <v>21</v>
      </c>
      <c r="K22" s="148" t="str">
        <f t="shared" si="2"/>
        <v>年</v>
      </c>
      <c r="L22" s="254" t="s">
        <v>430</v>
      </c>
      <c r="M22" s="150">
        <v>150</v>
      </c>
      <c r="N22" s="151"/>
      <c r="O22" s="150">
        <v>1990</v>
      </c>
      <c r="P22" s="150">
        <v>4770</v>
      </c>
      <c r="Q22" s="150">
        <v>1690</v>
      </c>
      <c r="R22" s="150">
        <v>2150</v>
      </c>
      <c r="S22" s="150">
        <v>3</v>
      </c>
      <c r="T22" s="150">
        <v>1940</v>
      </c>
      <c r="U22" s="150">
        <v>3605</v>
      </c>
      <c r="V22" s="130">
        <v>40118</v>
      </c>
    </row>
    <row r="23" spans="1:23" ht="20.45" customHeight="1" thickBot="1">
      <c r="A23" s="821"/>
      <c r="B23" s="835"/>
      <c r="C23" s="178" t="s">
        <v>245</v>
      </c>
      <c r="D23" s="152">
        <v>830</v>
      </c>
      <c r="E23" s="152" t="s">
        <v>257</v>
      </c>
      <c r="F23" s="153">
        <v>1803</v>
      </c>
      <c r="G23" s="154"/>
      <c r="H23" s="261" t="s">
        <v>425</v>
      </c>
      <c r="I23" s="156" t="s">
        <v>426</v>
      </c>
      <c r="J23" s="171">
        <v>30</v>
      </c>
      <c r="K23" s="157" t="s">
        <v>427</v>
      </c>
      <c r="L23" s="256" t="s">
        <v>429</v>
      </c>
      <c r="M23" s="158">
        <v>150</v>
      </c>
      <c r="N23" s="159">
        <v>2.2000000000000002</v>
      </c>
      <c r="O23" s="158">
        <v>4000</v>
      </c>
      <c r="P23" s="158">
        <v>5770</v>
      </c>
      <c r="Q23" s="158">
        <v>1920</v>
      </c>
      <c r="R23" s="158">
        <v>3050</v>
      </c>
      <c r="S23" s="158">
        <v>5</v>
      </c>
      <c r="T23" s="158">
        <v>5970</v>
      </c>
      <c r="U23" s="158">
        <v>6845</v>
      </c>
      <c r="V23" s="131">
        <v>43190</v>
      </c>
    </row>
    <row r="24" spans="1:23" ht="20.45" customHeight="1">
      <c r="A24" s="821"/>
      <c r="B24" s="836" t="s">
        <v>123</v>
      </c>
      <c r="C24" s="177" t="str">
        <f t="shared" si="0"/>
        <v>和泉</v>
      </c>
      <c r="D24" s="135">
        <v>800</v>
      </c>
      <c r="E24" s="135" t="s">
        <v>253</v>
      </c>
      <c r="F24" s="136">
        <v>5122</v>
      </c>
      <c r="G24" s="137"/>
      <c r="H24" s="260" t="s">
        <v>424</v>
      </c>
      <c r="I24" s="161" t="str">
        <f t="shared" si="1"/>
        <v>平成</v>
      </c>
      <c r="J24" s="172">
        <v>23</v>
      </c>
      <c r="K24" s="162" t="str">
        <f t="shared" si="2"/>
        <v>年</v>
      </c>
      <c r="L24" s="253" t="s">
        <v>279</v>
      </c>
      <c r="M24" s="141">
        <v>150</v>
      </c>
      <c r="N24" s="142">
        <v>2.2000000000000002</v>
      </c>
      <c r="O24" s="141">
        <v>4000</v>
      </c>
      <c r="P24" s="141">
        <v>5670</v>
      </c>
      <c r="Q24" s="141">
        <v>1880</v>
      </c>
      <c r="R24" s="141">
        <v>2920</v>
      </c>
      <c r="S24" s="141">
        <v>5</v>
      </c>
      <c r="T24" s="141">
        <v>4980</v>
      </c>
      <c r="U24" s="141">
        <v>6155</v>
      </c>
      <c r="V24" s="132">
        <v>40878</v>
      </c>
    </row>
    <row r="25" spans="1:23" ht="20.45" customHeight="1">
      <c r="A25" s="821"/>
      <c r="B25" s="837"/>
      <c r="C25" s="176" t="str">
        <f>IF(D25=0,"","和泉")</f>
        <v>和泉</v>
      </c>
      <c r="D25" s="143">
        <v>833</v>
      </c>
      <c r="E25" s="143" t="s">
        <v>254</v>
      </c>
      <c r="F25" s="144">
        <v>119</v>
      </c>
      <c r="G25" s="145"/>
      <c r="H25" s="146" t="s">
        <v>197</v>
      </c>
      <c r="I25" s="147" t="str">
        <f>IF(J25=0,"","平成")</f>
        <v>平成</v>
      </c>
      <c r="J25" s="170">
        <v>24</v>
      </c>
      <c r="K25" s="148" t="str">
        <f>IF(J25=0,"","年")</f>
        <v>年</v>
      </c>
      <c r="L25" s="149" t="s">
        <v>398</v>
      </c>
      <c r="M25" s="150">
        <v>220</v>
      </c>
      <c r="N25" s="151">
        <v>3.48</v>
      </c>
      <c r="O25" s="150">
        <v>6400</v>
      </c>
      <c r="P25" s="150">
        <v>7500</v>
      </c>
      <c r="Q25" s="150">
        <v>2400</v>
      </c>
      <c r="R25" s="150">
        <v>3000</v>
      </c>
      <c r="S25" s="150">
        <v>6</v>
      </c>
      <c r="T25" s="160">
        <v>8790</v>
      </c>
      <c r="U25" s="150">
        <v>10930</v>
      </c>
      <c r="V25" s="130">
        <v>41214</v>
      </c>
    </row>
    <row r="26" spans="1:23" ht="20.45" customHeight="1">
      <c r="A26" s="821"/>
      <c r="B26" s="837"/>
      <c r="C26" s="242" t="str">
        <f>IF(D26=0,"","和泉")</f>
        <v>和泉</v>
      </c>
      <c r="D26" s="243">
        <v>830</v>
      </c>
      <c r="E26" s="243" t="s">
        <v>437</v>
      </c>
      <c r="F26" s="244">
        <v>1903</v>
      </c>
      <c r="G26" s="245"/>
      <c r="H26" s="246" t="s">
        <v>235</v>
      </c>
      <c r="I26" s="206" t="str">
        <f>IF(J26=0,"","平成")</f>
        <v>平成</v>
      </c>
      <c r="J26" s="207">
        <v>31</v>
      </c>
      <c r="K26" s="208" t="str">
        <f>IF(J26=0,"","年")</f>
        <v>年</v>
      </c>
      <c r="L26" s="258" t="s">
        <v>276</v>
      </c>
      <c r="M26" s="209">
        <v>151</v>
      </c>
      <c r="N26" s="210"/>
      <c r="O26" s="209">
        <v>2690</v>
      </c>
      <c r="P26" s="209">
        <v>5650</v>
      </c>
      <c r="Q26" s="209">
        <v>1890</v>
      </c>
      <c r="R26" s="209">
        <v>2490</v>
      </c>
      <c r="S26" s="209">
        <v>7</v>
      </c>
      <c r="T26" s="209">
        <v>2840</v>
      </c>
      <c r="U26" s="209">
        <v>3225</v>
      </c>
      <c r="V26" s="211">
        <v>43525</v>
      </c>
    </row>
    <row r="27" spans="1:23" s="46" customFormat="1" ht="20.45" customHeight="1" thickBot="1">
      <c r="A27" s="821"/>
      <c r="B27" s="838"/>
      <c r="C27" s="242" t="str">
        <f>IF(D27=0,"","和泉")</f>
        <v>和泉</v>
      </c>
      <c r="D27" s="243">
        <v>833</v>
      </c>
      <c r="E27" s="243" t="s">
        <v>271</v>
      </c>
      <c r="F27" s="244">
        <v>119</v>
      </c>
      <c r="G27" s="245"/>
      <c r="H27" s="203" t="s">
        <v>436</v>
      </c>
      <c r="I27" s="206" t="str">
        <f>IF(J27=0,"","平成")</f>
        <v>平成</v>
      </c>
      <c r="J27" s="207">
        <v>24</v>
      </c>
      <c r="K27" s="208" t="str">
        <f>IF(J27=0,"","年")</f>
        <v>年</v>
      </c>
      <c r="L27" s="258" t="s">
        <v>276</v>
      </c>
      <c r="M27" s="209">
        <v>151</v>
      </c>
      <c r="N27" s="210"/>
      <c r="O27" s="209">
        <v>2690</v>
      </c>
      <c r="P27" s="209">
        <v>5620</v>
      </c>
      <c r="Q27" s="209">
        <v>1890</v>
      </c>
      <c r="R27" s="209">
        <v>2490</v>
      </c>
      <c r="S27" s="209">
        <v>7</v>
      </c>
      <c r="T27" s="209">
        <v>2780</v>
      </c>
      <c r="U27" s="209">
        <v>3165</v>
      </c>
      <c r="V27" s="211">
        <v>40969</v>
      </c>
    </row>
    <row r="28" spans="1:23" ht="20.45" customHeight="1">
      <c r="A28" s="821"/>
      <c r="B28" s="823" t="s">
        <v>125</v>
      </c>
      <c r="C28" s="247" t="str">
        <f t="shared" si="0"/>
        <v>和泉</v>
      </c>
      <c r="D28" s="223">
        <v>830</v>
      </c>
      <c r="E28" s="223" t="s">
        <v>253</v>
      </c>
      <c r="F28" s="224">
        <v>2201</v>
      </c>
      <c r="G28" s="233"/>
      <c r="H28" s="205" t="s">
        <v>251</v>
      </c>
      <c r="I28" s="222" t="s">
        <v>531</v>
      </c>
      <c r="J28" s="436">
        <v>4</v>
      </c>
      <c r="K28" s="437" t="str">
        <f t="shared" si="2"/>
        <v>年</v>
      </c>
      <c r="L28" s="438" t="s">
        <v>536</v>
      </c>
      <c r="M28" s="167">
        <v>150</v>
      </c>
      <c r="N28" s="439">
        <v>2.2000000000000002</v>
      </c>
      <c r="O28" s="167">
        <v>4000</v>
      </c>
      <c r="P28" s="167">
        <v>5300</v>
      </c>
      <c r="Q28" s="167">
        <v>1800</v>
      </c>
      <c r="R28" s="167">
        <v>2650</v>
      </c>
      <c r="S28" s="167">
        <v>5</v>
      </c>
      <c r="T28" s="167">
        <v>4720</v>
      </c>
      <c r="U28" s="167">
        <v>6095</v>
      </c>
      <c r="V28" s="440">
        <v>44562</v>
      </c>
    </row>
    <row r="29" spans="1:23" ht="20.45" customHeight="1">
      <c r="A29" s="821"/>
      <c r="B29" s="824"/>
      <c r="C29" s="241" t="str">
        <f>IF(D29=0,"","和泉")</f>
        <v>和泉</v>
      </c>
      <c r="D29" s="225">
        <v>830</v>
      </c>
      <c r="E29" s="225" t="s">
        <v>273</v>
      </c>
      <c r="F29" s="226">
        <v>1701</v>
      </c>
      <c r="G29" s="234"/>
      <c r="H29" s="203" t="s">
        <v>235</v>
      </c>
      <c r="I29" s="163" t="str">
        <f>IF(J29=0,"","平成")</f>
        <v>平成</v>
      </c>
      <c r="J29" s="173">
        <v>29</v>
      </c>
      <c r="K29" s="164" t="str">
        <f>IF(J29=0,"","年")</f>
        <v>年</v>
      </c>
      <c r="L29" s="259" t="s">
        <v>276</v>
      </c>
      <c r="M29" s="165">
        <v>151</v>
      </c>
      <c r="N29" s="166"/>
      <c r="O29" s="165">
        <v>2690</v>
      </c>
      <c r="P29" s="165">
        <v>5650</v>
      </c>
      <c r="Q29" s="165">
        <v>1890</v>
      </c>
      <c r="R29" s="165">
        <v>2490</v>
      </c>
      <c r="S29" s="165">
        <v>7</v>
      </c>
      <c r="T29" s="165">
        <v>2810</v>
      </c>
      <c r="U29" s="165">
        <v>3195</v>
      </c>
      <c r="V29" s="133">
        <v>42736</v>
      </c>
    </row>
    <row r="30" spans="1:23" ht="20.45" customHeight="1" thickBot="1">
      <c r="A30" s="821"/>
      <c r="B30" s="825"/>
      <c r="C30" s="178" t="str">
        <f t="shared" si="0"/>
        <v/>
      </c>
      <c r="D30" s="152"/>
      <c r="E30" s="152"/>
      <c r="F30" s="153"/>
      <c r="G30" s="154"/>
      <c r="H30" s="155"/>
      <c r="I30" s="156" t="str">
        <f t="shared" si="1"/>
        <v/>
      </c>
      <c r="J30" s="171"/>
      <c r="K30" s="157" t="str">
        <f t="shared" si="2"/>
        <v/>
      </c>
      <c r="L30" s="256"/>
      <c r="M30" s="158"/>
      <c r="N30" s="159"/>
      <c r="O30" s="158"/>
      <c r="P30" s="158"/>
      <c r="Q30" s="158"/>
      <c r="R30" s="158"/>
      <c r="S30" s="158"/>
      <c r="T30" s="158"/>
      <c r="U30" s="158"/>
      <c r="V30" s="131"/>
    </row>
    <row r="31" spans="1:23" ht="20.45" customHeight="1">
      <c r="A31" s="821"/>
      <c r="B31" s="826" t="s">
        <v>124</v>
      </c>
      <c r="C31" s="424" t="str">
        <f t="shared" si="0"/>
        <v>和泉</v>
      </c>
      <c r="D31" s="425">
        <v>833</v>
      </c>
      <c r="E31" s="425" t="s">
        <v>272</v>
      </c>
      <c r="F31" s="426">
        <v>119</v>
      </c>
      <c r="G31" s="427"/>
      <c r="H31" s="428" t="s">
        <v>251</v>
      </c>
      <c r="I31" s="429" t="str">
        <f t="shared" si="1"/>
        <v>平成</v>
      </c>
      <c r="J31" s="430">
        <v>25</v>
      </c>
      <c r="K31" s="431" t="str">
        <f t="shared" si="2"/>
        <v>年</v>
      </c>
      <c r="L31" s="432" t="s">
        <v>399</v>
      </c>
      <c r="M31" s="433">
        <v>150</v>
      </c>
      <c r="N31" s="434">
        <v>2.2000000000000002</v>
      </c>
      <c r="O31" s="433">
        <v>4000</v>
      </c>
      <c r="P31" s="433">
        <v>5990</v>
      </c>
      <c r="Q31" s="433">
        <v>1920</v>
      </c>
      <c r="R31" s="433">
        <v>3080</v>
      </c>
      <c r="S31" s="433">
        <v>5</v>
      </c>
      <c r="T31" s="433">
        <v>5940</v>
      </c>
      <c r="U31" s="433">
        <v>6815</v>
      </c>
      <c r="V31" s="435">
        <v>41579</v>
      </c>
    </row>
    <row r="32" spans="1:23" ht="20.45" customHeight="1">
      <c r="A32" s="821"/>
      <c r="B32" s="827"/>
      <c r="C32" s="163" t="str">
        <f>IF(D32=0,"","和泉")</f>
        <v>和泉</v>
      </c>
      <c r="D32" s="225">
        <v>800</v>
      </c>
      <c r="E32" s="225" t="s">
        <v>253</v>
      </c>
      <c r="F32" s="226">
        <v>873</v>
      </c>
      <c r="G32" s="234"/>
      <c r="H32" s="203" t="s">
        <v>251</v>
      </c>
      <c r="I32" s="147" t="str">
        <f>IF(J32=0,"","平成")</f>
        <v>平成</v>
      </c>
      <c r="J32" s="170">
        <v>17</v>
      </c>
      <c r="K32" s="148" t="str">
        <f>IF(J32=0,"","年")</f>
        <v>年</v>
      </c>
      <c r="L32" s="254" t="s">
        <v>280</v>
      </c>
      <c r="M32" s="150">
        <v>150</v>
      </c>
      <c r="N32" s="151">
        <v>2.2000000000000002</v>
      </c>
      <c r="O32" s="150">
        <v>4000</v>
      </c>
      <c r="P32" s="150">
        <v>5710</v>
      </c>
      <c r="Q32" s="150">
        <v>1900</v>
      </c>
      <c r="R32" s="150">
        <v>2740</v>
      </c>
      <c r="S32" s="150">
        <v>6</v>
      </c>
      <c r="T32" s="150">
        <v>4850</v>
      </c>
      <c r="U32" s="150">
        <v>6080</v>
      </c>
      <c r="V32" s="130">
        <v>38687</v>
      </c>
    </row>
    <row r="33" spans="1:28" ht="20.45" customHeight="1">
      <c r="A33" s="821"/>
      <c r="B33" s="827"/>
      <c r="C33" s="241" t="str">
        <f t="shared" si="0"/>
        <v>和泉</v>
      </c>
      <c r="D33" s="225">
        <v>830</v>
      </c>
      <c r="E33" s="225" t="s">
        <v>477</v>
      </c>
      <c r="F33" s="226">
        <v>2003</v>
      </c>
      <c r="G33" s="234"/>
      <c r="H33" s="203" t="s">
        <v>235</v>
      </c>
      <c r="I33" s="147" t="s">
        <v>478</v>
      </c>
      <c r="J33" s="170">
        <v>2</v>
      </c>
      <c r="K33" s="148" t="str">
        <f t="shared" si="2"/>
        <v>年</v>
      </c>
      <c r="L33" s="254" t="s">
        <v>276</v>
      </c>
      <c r="M33" s="150">
        <v>151</v>
      </c>
      <c r="N33" s="151"/>
      <c r="O33" s="150">
        <v>2690</v>
      </c>
      <c r="P33" s="150">
        <v>5650</v>
      </c>
      <c r="Q33" s="150">
        <v>1890</v>
      </c>
      <c r="R33" s="150">
        <v>2490</v>
      </c>
      <c r="S33" s="150">
        <v>7</v>
      </c>
      <c r="T33" s="150">
        <v>2830</v>
      </c>
      <c r="U33" s="150">
        <v>3215</v>
      </c>
      <c r="V33" s="130" t="s">
        <v>479</v>
      </c>
    </row>
    <row r="34" spans="1:28" ht="20.45" customHeight="1" thickBot="1">
      <c r="A34" s="821"/>
      <c r="B34" s="828"/>
      <c r="C34" s="178" t="str">
        <f t="shared" si="0"/>
        <v/>
      </c>
      <c r="D34" s="152"/>
      <c r="E34" s="152"/>
      <c r="F34" s="153"/>
      <c r="G34" s="154"/>
      <c r="H34" s="155"/>
      <c r="I34" s="156" t="str">
        <f t="shared" si="1"/>
        <v/>
      </c>
      <c r="J34" s="171"/>
      <c r="K34" s="157" t="str">
        <f t="shared" si="2"/>
        <v/>
      </c>
      <c r="L34" s="256"/>
      <c r="M34" s="158"/>
      <c r="N34" s="159"/>
      <c r="O34" s="158"/>
      <c r="P34" s="158"/>
      <c r="Q34" s="158"/>
      <c r="R34" s="158"/>
      <c r="S34" s="158"/>
      <c r="T34" s="158"/>
      <c r="U34" s="158"/>
      <c r="V34" s="131"/>
    </row>
    <row r="35" spans="1:28" ht="20.45" customHeight="1">
      <c r="A35" s="821"/>
      <c r="B35" s="839" t="s">
        <v>127</v>
      </c>
      <c r="C35" s="177" t="str">
        <f>IF(D35=0,"","和泉")</f>
        <v>和泉</v>
      </c>
      <c r="D35" s="135">
        <v>834</v>
      </c>
      <c r="E35" s="135" t="s">
        <v>274</v>
      </c>
      <c r="F35" s="136">
        <v>119</v>
      </c>
      <c r="G35" s="137"/>
      <c r="H35" s="260" t="s">
        <v>251</v>
      </c>
      <c r="I35" s="161" t="str">
        <f>IF(J35=0,"","平成")</f>
        <v>平成</v>
      </c>
      <c r="J35" s="172">
        <v>27</v>
      </c>
      <c r="K35" s="162" t="str">
        <f>IF(J35=0,"","年")</f>
        <v>年</v>
      </c>
      <c r="L35" s="140" t="s">
        <v>428</v>
      </c>
      <c r="M35" s="141">
        <v>150</v>
      </c>
      <c r="N35" s="142">
        <v>2.2000000000000002</v>
      </c>
      <c r="O35" s="141">
        <v>4000</v>
      </c>
      <c r="P35" s="141">
        <v>5730</v>
      </c>
      <c r="Q35" s="141">
        <v>1920</v>
      </c>
      <c r="R35" s="141">
        <v>3040</v>
      </c>
      <c r="S35" s="141">
        <v>5</v>
      </c>
      <c r="T35" s="167">
        <v>6000</v>
      </c>
      <c r="U35" s="141">
        <v>6875</v>
      </c>
      <c r="V35" s="132">
        <v>42064</v>
      </c>
    </row>
    <row r="36" spans="1:28" ht="20.45" customHeight="1">
      <c r="A36" s="821"/>
      <c r="B36" s="840"/>
      <c r="C36" s="176" t="str">
        <f t="shared" si="0"/>
        <v/>
      </c>
      <c r="D36" s="143"/>
      <c r="E36" s="143"/>
      <c r="F36" s="144"/>
      <c r="G36" s="145"/>
      <c r="H36" s="168"/>
      <c r="I36" s="147" t="str">
        <f t="shared" si="1"/>
        <v/>
      </c>
      <c r="J36" s="170"/>
      <c r="K36" s="148" t="str">
        <f t="shared" si="2"/>
        <v/>
      </c>
      <c r="L36" s="254"/>
      <c r="M36" s="150"/>
      <c r="N36" s="151"/>
      <c r="O36" s="150"/>
      <c r="P36" s="150"/>
      <c r="Q36" s="150"/>
      <c r="R36" s="150"/>
      <c r="S36" s="150"/>
      <c r="T36" s="150"/>
      <c r="U36" s="150"/>
      <c r="V36" s="130"/>
    </row>
    <row r="37" spans="1:28" s="9" customFormat="1" ht="20.45" customHeight="1" thickBot="1">
      <c r="A37" s="821"/>
      <c r="B37" s="841"/>
      <c r="C37" s="178" t="str">
        <f t="shared" si="0"/>
        <v/>
      </c>
      <c r="D37" s="152"/>
      <c r="E37" s="152"/>
      <c r="F37" s="153"/>
      <c r="G37" s="154"/>
      <c r="H37" s="155"/>
      <c r="I37" s="156" t="str">
        <f t="shared" si="1"/>
        <v/>
      </c>
      <c r="J37" s="171"/>
      <c r="K37" s="157" t="str">
        <f t="shared" si="2"/>
        <v/>
      </c>
      <c r="L37" s="256"/>
      <c r="M37" s="158"/>
      <c r="N37" s="159"/>
      <c r="O37" s="158"/>
      <c r="P37" s="158"/>
      <c r="Q37" s="158"/>
      <c r="R37" s="158"/>
      <c r="S37" s="158"/>
      <c r="T37" s="158"/>
      <c r="U37" s="158"/>
      <c r="V37" s="131"/>
    </row>
    <row r="38" spans="1:28" s="9" customFormat="1" ht="20.45" customHeight="1">
      <c r="A38" s="821"/>
      <c r="B38" s="817" t="s">
        <v>126</v>
      </c>
      <c r="C38" s="237" t="s">
        <v>245</v>
      </c>
      <c r="D38" s="238">
        <v>830</v>
      </c>
      <c r="E38" s="238" t="s">
        <v>438</v>
      </c>
      <c r="F38" s="239">
        <v>1902</v>
      </c>
      <c r="G38" s="240"/>
      <c r="H38" s="260" t="s">
        <v>251</v>
      </c>
      <c r="I38" s="161" t="s">
        <v>439</v>
      </c>
      <c r="J38" s="172">
        <v>31</v>
      </c>
      <c r="K38" s="162" t="s">
        <v>440</v>
      </c>
      <c r="L38" s="257" t="s">
        <v>446</v>
      </c>
      <c r="M38" s="141">
        <v>150</v>
      </c>
      <c r="N38" s="142">
        <v>2.2000000000000002</v>
      </c>
      <c r="O38" s="160">
        <v>4000</v>
      </c>
      <c r="P38" s="160">
        <v>5770</v>
      </c>
      <c r="Q38" s="160">
        <v>1900</v>
      </c>
      <c r="R38" s="160">
        <v>2750</v>
      </c>
      <c r="S38" s="160">
        <v>5</v>
      </c>
      <c r="T38" s="160">
        <v>6060</v>
      </c>
      <c r="U38" s="160">
        <v>6935</v>
      </c>
      <c r="V38" s="134">
        <v>43497</v>
      </c>
    </row>
    <row r="39" spans="1:28" s="9" customFormat="1" ht="20.45" customHeight="1">
      <c r="A39" s="821"/>
      <c r="B39" s="818"/>
      <c r="C39" s="176" t="str">
        <f t="shared" si="0"/>
        <v/>
      </c>
      <c r="D39" s="143"/>
      <c r="E39" s="143"/>
      <c r="F39" s="144"/>
      <c r="G39" s="145"/>
      <c r="H39" s="168"/>
      <c r="I39" s="147" t="str">
        <f t="shared" si="1"/>
        <v/>
      </c>
      <c r="J39" s="170"/>
      <c r="K39" s="148" t="str">
        <f t="shared" si="2"/>
        <v/>
      </c>
      <c r="L39" s="254"/>
      <c r="M39" s="150"/>
      <c r="N39" s="151"/>
      <c r="O39" s="150"/>
      <c r="P39" s="150"/>
      <c r="Q39" s="150"/>
      <c r="R39" s="150"/>
      <c r="S39" s="150"/>
      <c r="T39" s="150"/>
      <c r="U39" s="150"/>
      <c r="V39" s="130"/>
    </row>
    <row r="40" spans="1:28" s="9" customFormat="1" ht="20.45" customHeight="1" thickBot="1">
      <c r="A40" s="822"/>
      <c r="B40" s="819"/>
      <c r="C40" s="178" t="str">
        <f t="shared" si="0"/>
        <v/>
      </c>
      <c r="D40" s="152"/>
      <c r="E40" s="152"/>
      <c r="F40" s="153"/>
      <c r="G40" s="154"/>
      <c r="H40" s="155"/>
      <c r="I40" s="156" t="str">
        <f t="shared" si="1"/>
        <v/>
      </c>
      <c r="J40" s="171"/>
      <c r="K40" s="157" t="str">
        <f t="shared" si="2"/>
        <v/>
      </c>
      <c r="L40" s="256"/>
      <c r="M40" s="158"/>
      <c r="N40" s="159"/>
      <c r="O40" s="158"/>
      <c r="P40" s="158"/>
      <c r="Q40" s="158"/>
      <c r="R40" s="158"/>
      <c r="S40" s="158"/>
      <c r="T40" s="158"/>
      <c r="U40" s="158"/>
      <c r="V40" s="131"/>
    </row>
    <row r="44" spans="1:28">
      <c r="I44" s="212"/>
      <c r="J44" s="213"/>
      <c r="K44" s="213"/>
      <c r="L44" s="214"/>
      <c r="M44" s="212"/>
      <c r="N44" s="216"/>
      <c r="O44" s="212"/>
      <c r="P44" s="215"/>
      <c r="Q44" s="217"/>
      <c r="R44" s="218"/>
      <c r="S44" s="219"/>
      <c r="T44" s="220"/>
      <c r="U44" s="219"/>
      <c r="V44" s="219"/>
      <c r="W44" s="219"/>
      <c r="X44" s="219"/>
      <c r="Y44" s="219"/>
      <c r="Z44" s="219"/>
      <c r="AA44" s="219"/>
      <c r="AB44" s="221"/>
    </row>
  </sheetData>
  <sheetProtection selectLockedCells="1"/>
  <mergeCells count="17">
    <mergeCell ref="C3:G4"/>
    <mergeCell ref="H3:H4"/>
    <mergeCell ref="I3:K4"/>
    <mergeCell ref="U2:V2"/>
    <mergeCell ref="A5:B10"/>
    <mergeCell ref="A2:F2"/>
    <mergeCell ref="L3:L4"/>
    <mergeCell ref="V3:V4"/>
    <mergeCell ref="A1:B1"/>
    <mergeCell ref="B38:B40"/>
    <mergeCell ref="A11:A40"/>
    <mergeCell ref="B28:B30"/>
    <mergeCell ref="B31:B34"/>
    <mergeCell ref="A3:B4"/>
    <mergeCell ref="B11:B23"/>
    <mergeCell ref="B24:B27"/>
    <mergeCell ref="B35:B37"/>
  </mergeCells>
  <phoneticPr fontId="1"/>
  <dataValidations count="2">
    <dataValidation imeMode="off" allowBlank="1" showInputMessage="1" showErrorMessage="1" sqref="D1:D2 F1 O35:S35 O36:V40 U35:V35 J33:N40 G1:G2 P44:AB44 L44:M44 J44 O33:V34 J5:V32 F5:G65537 D5:D65537"/>
    <dataValidation imeMode="hiragana" allowBlank="1" showInputMessage="1" showErrorMessage="1" sqref="H1:L2 M1:O1 A41:B65537 E1:E2 A1:C2 B31 B38 T1:U1 P1:S2 U2 V1:IV2 B35:C35 C36:C65537 V3 A3:F3 H3:I3 K3:L3 M3:U4 W3:IV4 K44 I44 B5:B11 B28 B25:B26 A5:A37 E5:E65537 C5:C34"/>
  </dataValidations>
  <pageMargins left="0.47244094488188981" right="0.39370078740157483" top="0.51181102362204722" bottom="0.59055118110236227" header="0.31496062992125984" footer="0.31496062992125984"/>
  <pageSetup paperSize="9" firstPageNumber="10" orientation="portrait" useFirstPageNumber="1" r:id="rId1"/>
  <headerFooter>
    <oddFooter>&amp;C2-&amp;P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40"/>
  <sheetViews>
    <sheetView showWhiteSpace="0" zoomScaleNormal="100" workbookViewId="0">
      <selection activeCell="D43" sqref="D43:D44"/>
    </sheetView>
  </sheetViews>
  <sheetFormatPr defaultRowHeight="13.5"/>
  <cols>
    <col min="1" max="4" width="10.625" style="46" customWidth="1"/>
    <col min="5" max="5" width="9.875" style="46" customWidth="1"/>
    <col min="6" max="7" width="12.125" style="46" customWidth="1"/>
    <col min="8" max="8" width="17.875" style="46" customWidth="1"/>
    <col min="9" max="16384" width="9" style="46"/>
  </cols>
  <sheetData>
    <row r="1" spans="1:8" s="45" customFormat="1" ht="26.25" customHeight="1">
      <c r="A1" s="47"/>
      <c r="B1" s="47"/>
      <c r="C1" s="47"/>
      <c r="D1" s="47"/>
      <c r="E1" s="47"/>
      <c r="F1" s="47"/>
      <c r="G1" s="47"/>
      <c r="H1" s="47"/>
    </row>
    <row r="2" spans="1:8" s="45" customFormat="1" ht="26.25" customHeight="1" thickBot="1">
      <c r="A2" s="47"/>
      <c r="B2" s="47"/>
      <c r="C2" s="47"/>
      <c r="D2" s="47"/>
      <c r="E2" s="47"/>
      <c r="F2" s="47"/>
      <c r="G2" s="860" t="str">
        <f>'消防車両一覧表2-10'!U2</f>
        <v xml:space="preserve">（ 令和 4 年 4 月 1 日 ） </v>
      </c>
      <c r="H2" s="860"/>
    </row>
    <row r="3" spans="1:8" ht="16.350000000000001" customHeight="1">
      <c r="A3" s="174" t="s">
        <v>403</v>
      </c>
      <c r="B3" s="174" t="s">
        <v>404</v>
      </c>
      <c r="C3" s="174" t="s">
        <v>391</v>
      </c>
      <c r="D3" s="174" t="s">
        <v>405</v>
      </c>
      <c r="E3" s="174" t="s">
        <v>392</v>
      </c>
      <c r="F3" s="174" t="s">
        <v>406</v>
      </c>
      <c r="G3" s="174" t="s">
        <v>393</v>
      </c>
      <c r="H3" s="858" t="s">
        <v>247</v>
      </c>
    </row>
    <row r="4" spans="1:8" ht="16.350000000000001" customHeight="1" thickBot="1">
      <c r="A4" s="175" t="s">
        <v>387</v>
      </c>
      <c r="B4" s="175" t="s">
        <v>388</v>
      </c>
      <c r="C4" s="175" t="s">
        <v>388</v>
      </c>
      <c r="D4" s="175" t="s">
        <v>388</v>
      </c>
      <c r="E4" s="175" t="s">
        <v>389</v>
      </c>
      <c r="F4" s="175" t="s">
        <v>390</v>
      </c>
      <c r="G4" s="175" t="s">
        <v>390</v>
      </c>
      <c r="H4" s="859"/>
    </row>
    <row r="5" spans="1:8" ht="20.45" customHeight="1">
      <c r="A5" s="141">
        <v>1240</v>
      </c>
      <c r="B5" s="141">
        <v>3850</v>
      </c>
      <c r="C5" s="141">
        <v>1690</v>
      </c>
      <c r="D5" s="141">
        <v>1510</v>
      </c>
      <c r="E5" s="141">
        <v>5</v>
      </c>
      <c r="F5" s="141">
        <v>980</v>
      </c>
      <c r="G5" s="141">
        <v>1255</v>
      </c>
      <c r="H5" s="132">
        <v>42278</v>
      </c>
    </row>
    <row r="6" spans="1:8" ht="20.45" customHeight="1">
      <c r="A6" s="150">
        <v>650</v>
      </c>
      <c r="B6" s="150">
        <v>3390</v>
      </c>
      <c r="C6" s="150">
        <v>1470</v>
      </c>
      <c r="D6" s="150">
        <v>1960</v>
      </c>
      <c r="E6" s="150">
        <v>4</v>
      </c>
      <c r="F6" s="150">
        <v>910</v>
      </c>
      <c r="G6" s="150">
        <v>1380</v>
      </c>
      <c r="H6" s="130">
        <v>40452</v>
      </c>
    </row>
    <row r="7" spans="1:8" ht="20.45" customHeight="1">
      <c r="A7" s="150">
        <v>1990</v>
      </c>
      <c r="B7" s="150">
        <v>4690</v>
      </c>
      <c r="C7" s="150">
        <v>1690</v>
      </c>
      <c r="D7" s="150">
        <v>2200</v>
      </c>
      <c r="E7" s="150">
        <v>9</v>
      </c>
      <c r="F7" s="150">
        <v>1780</v>
      </c>
      <c r="G7" s="150">
        <v>2775</v>
      </c>
      <c r="H7" s="130">
        <v>38534</v>
      </c>
    </row>
    <row r="8" spans="1:8" ht="20.45" customHeight="1">
      <c r="A8" s="150">
        <v>650</v>
      </c>
      <c r="B8" s="150">
        <v>3390</v>
      </c>
      <c r="C8" s="150">
        <v>1470</v>
      </c>
      <c r="D8" s="150">
        <v>1960</v>
      </c>
      <c r="E8" s="150">
        <v>4</v>
      </c>
      <c r="F8" s="150">
        <v>900</v>
      </c>
      <c r="G8" s="150">
        <v>1270</v>
      </c>
      <c r="H8" s="130">
        <v>42887</v>
      </c>
    </row>
    <row r="9" spans="1:8" ht="20.45" customHeight="1">
      <c r="A9" s="200">
        <v>1790</v>
      </c>
      <c r="B9" s="200">
        <v>4690</v>
      </c>
      <c r="C9" s="200">
        <v>1690</v>
      </c>
      <c r="D9" s="200">
        <v>1820</v>
      </c>
      <c r="E9" s="200">
        <v>7</v>
      </c>
      <c r="F9" s="200">
        <v>1610</v>
      </c>
      <c r="G9" s="200">
        <v>1995</v>
      </c>
      <c r="H9" s="202">
        <v>43221</v>
      </c>
    </row>
    <row r="10" spans="1:8" ht="20.45" customHeight="1" thickBot="1">
      <c r="A10" s="158">
        <v>650</v>
      </c>
      <c r="B10" s="158">
        <v>3390</v>
      </c>
      <c r="C10" s="158">
        <v>1470</v>
      </c>
      <c r="D10" s="158">
        <v>1940</v>
      </c>
      <c r="E10" s="158">
        <v>4</v>
      </c>
      <c r="F10" s="158">
        <v>940</v>
      </c>
      <c r="G10" s="158">
        <v>1400</v>
      </c>
      <c r="H10" s="131">
        <v>43435</v>
      </c>
    </row>
    <row r="11" spans="1:8" ht="20.45" customHeight="1">
      <c r="A11" s="141">
        <v>4000</v>
      </c>
      <c r="B11" s="141">
        <v>5210</v>
      </c>
      <c r="C11" s="141">
        <v>1900</v>
      </c>
      <c r="D11" s="141">
        <v>2550</v>
      </c>
      <c r="E11" s="141">
        <v>5</v>
      </c>
      <c r="F11" s="141">
        <v>4810</v>
      </c>
      <c r="G11" s="141">
        <v>5985</v>
      </c>
      <c r="H11" s="132">
        <v>39753</v>
      </c>
    </row>
    <row r="12" spans="1:8" ht="20.45" customHeight="1">
      <c r="A12" s="150">
        <v>6400</v>
      </c>
      <c r="B12" s="150">
        <v>7500</v>
      </c>
      <c r="C12" s="150">
        <v>2330</v>
      </c>
      <c r="D12" s="150">
        <v>3020</v>
      </c>
      <c r="E12" s="150">
        <v>6</v>
      </c>
      <c r="F12" s="160">
        <v>11670</v>
      </c>
      <c r="G12" s="150">
        <v>12900</v>
      </c>
      <c r="H12" s="130">
        <v>42583</v>
      </c>
    </row>
    <row r="13" spans="1:8" ht="20.45" customHeight="1">
      <c r="A13" s="150">
        <v>6400</v>
      </c>
      <c r="B13" s="150">
        <v>7800</v>
      </c>
      <c r="C13" s="150">
        <v>2300</v>
      </c>
      <c r="D13" s="150">
        <v>3170</v>
      </c>
      <c r="E13" s="150">
        <v>6</v>
      </c>
      <c r="F13" s="150">
        <v>11640</v>
      </c>
      <c r="G13" s="150">
        <v>11970</v>
      </c>
      <c r="H13" s="130">
        <v>41214</v>
      </c>
    </row>
    <row r="14" spans="1:8" ht="20.45" customHeight="1">
      <c r="A14" s="150">
        <v>8860</v>
      </c>
      <c r="B14" s="150">
        <v>10620</v>
      </c>
      <c r="C14" s="150">
        <v>2490</v>
      </c>
      <c r="D14" s="150">
        <v>3500</v>
      </c>
      <c r="E14" s="150">
        <v>6</v>
      </c>
      <c r="F14" s="150">
        <v>19700</v>
      </c>
      <c r="G14" s="150">
        <v>20300</v>
      </c>
      <c r="H14" s="130">
        <v>40909</v>
      </c>
    </row>
    <row r="15" spans="1:8" ht="20.45" customHeight="1">
      <c r="A15" s="150">
        <v>2690</v>
      </c>
      <c r="B15" s="150">
        <v>5620</v>
      </c>
      <c r="C15" s="150">
        <v>1890</v>
      </c>
      <c r="D15" s="150">
        <v>2490</v>
      </c>
      <c r="E15" s="150">
        <v>7</v>
      </c>
      <c r="F15" s="150">
        <v>2790</v>
      </c>
      <c r="G15" s="150">
        <v>3175</v>
      </c>
      <c r="H15" s="130">
        <v>41579</v>
      </c>
    </row>
    <row r="16" spans="1:8" ht="20.45" customHeight="1">
      <c r="A16" s="150">
        <v>2690</v>
      </c>
      <c r="B16" s="150">
        <v>5650</v>
      </c>
      <c r="C16" s="150">
        <v>1890</v>
      </c>
      <c r="D16" s="150">
        <v>2490</v>
      </c>
      <c r="E16" s="150">
        <v>7</v>
      </c>
      <c r="F16" s="150">
        <v>2840</v>
      </c>
      <c r="G16" s="150">
        <v>3225</v>
      </c>
      <c r="H16" s="130">
        <v>42675</v>
      </c>
    </row>
    <row r="17" spans="1:8" ht="20.45" customHeight="1">
      <c r="A17" s="150">
        <v>2690</v>
      </c>
      <c r="B17" s="150">
        <v>5660</v>
      </c>
      <c r="C17" s="150">
        <v>1890</v>
      </c>
      <c r="D17" s="150">
        <v>2490</v>
      </c>
      <c r="E17" s="150">
        <v>7</v>
      </c>
      <c r="F17" s="150">
        <v>2890</v>
      </c>
      <c r="G17" s="150">
        <v>3275</v>
      </c>
      <c r="H17" s="130" t="s">
        <v>533</v>
      </c>
    </row>
    <row r="18" spans="1:8" ht="20.45" customHeight="1">
      <c r="A18" s="150">
        <v>2690</v>
      </c>
      <c r="B18" s="150">
        <v>5620</v>
      </c>
      <c r="C18" s="150">
        <v>1900</v>
      </c>
      <c r="D18" s="150">
        <v>2490</v>
      </c>
      <c r="E18" s="150">
        <v>7</v>
      </c>
      <c r="F18" s="150">
        <v>2830</v>
      </c>
      <c r="G18" s="150">
        <v>3215</v>
      </c>
      <c r="H18" s="130">
        <v>41214</v>
      </c>
    </row>
    <row r="19" spans="1:8" ht="20.45" customHeight="1">
      <c r="A19" s="150">
        <v>2690</v>
      </c>
      <c r="B19" s="150">
        <v>5380</v>
      </c>
      <c r="C19" s="150">
        <v>1880</v>
      </c>
      <c r="D19" s="150">
        <v>2450</v>
      </c>
      <c r="E19" s="150">
        <v>8</v>
      </c>
      <c r="F19" s="150">
        <v>2490</v>
      </c>
      <c r="G19" s="150">
        <v>2930</v>
      </c>
      <c r="H19" s="130">
        <v>41548</v>
      </c>
    </row>
    <row r="20" spans="1:8" ht="20.45" customHeight="1">
      <c r="A20" s="165">
        <v>1590</v>
      </c>
      <c r="B20" s="165">
        <v>4410</v>
      </c>
      <c r="C20" s="165">
        <v>1690</v>
      </c>
      <c r="D20" s="165">
        <v>1990</v>
      </c>
      <c r="E20" s="165">
        <v>5</v>
      </c>
      <c r="F20" s="165">
        <v>1450</v>
      </c>
      <c r="G20" s="165">
        <v>2025</v>
      </c>
      <c r="H20" s="133">
        <v>44272</v>
      </c>
    </row>
    <row r="21" spans="1:8" ht="20.45" customHeight="1">
      <c r="A21" s="165">
        <v>650</v>
      </c>
      <c r="B21" s="165">
        <v>3390</v>
      </c>
      <c r="C21" s="165">
        <v>1470</v>
      </c>
      <c r="D21" s="165">
        <v>1920</v>
      </c>
      <c r="E21" s="165">
        <v>4</v>
      </c>
      <c r="F21" s="165">
        <v>250</v>
      </c>
      <c r="G21" s="165">
        <v>1390</v>
      </c>
      <c r="H21" s="133">
        <v>44224</v>
      </c>
    </row>
    <row r="22" spans="1:8" ht="20.45" customHeight="1">
      <c r="A22" s="150">
        <v>1990</v>
      </c>
      <c r="B22" s="150">
        <v>4770</v>
      </c>
      <c r="C22" s="150">
        <v>1690</v>
      </c>
      <c r="D22" s="150">
        <v>2150</v>
      </c>
      <c r="E22" s="150">
        <v>3</v>
      </c>
      <c r="F22" s="150">
        <v>1940</v>
      </c>
      <c r="G22" s="150">
        <v>3605</v>
      </c>
      <c r="H22" s="130">
        <v>40118</v>
      </c>
    </row>
    <row r="23" spans="1:8" ht="20.45" customHeight="1" thickBot="1">
      <c r="A23" s="158">
        <v>4000</v>
      </c>
      <c r="B23" s="158">
        <v>5770</v>
      </c>
      <c r="C23" s="158">
        <v>1920</v>
      </c>
      <c r="D23" s="158">
        <v>3050</v>
      </c>
      <c r="E23" s="158">
        <v>5</v>
      </c>
      <c r="F23" s="158">
        <v>5970</v>
      </c>
      <c r="G23" s="158">
        <v>6845</v>
      </c>
      <c r="H23" s="131">
        <v>43190</v>
      </c>
    </row>
    <row r="24" spans="1:8" ht="20.45" customHeight="1">
      <c r="A24" s="141">
        <v>4000</v>
      </c>
      <c r="B24" s="141">
        <v>5670</v>
      </c>
      <c r="C24" s="141">
        <v>1880</v>
      </c>
      <c r="D24" s="141">
        <v>2920</v>
      </c>
      <c r="E24" s="141">
        <v>5</v>
      </c>
      <c r="F24" s="141">
        <v>4980</v>
      </c>
      <c r="G24" s="141">
        <v>6155</v>
      </c>
      <c r="H24" s="132">
        <v>40878</v>
      </c>
    </row>
    <row r="25" spans="1:8" ht="20.45" customHeight="1">
      <c r="A25" s="150">
        <v>6400</v>
      </c>
      <c r="B25" s="150">
        <v>7500</v>
      </c>
      <c r="C25" s="150">
        <v>2400</v>
      </c>
      <c r="D25" s="150">
        <v>3000</v>
      </c>
      <c r="E25" s="150">
        <v>6</v>
      </c>
      <c r="F25" s="160">
        <v>8790</v>
      </c>
      <c r="G25" s="150">
        <v>10930</v>
      </c>
      <c r="H25" s="130">
        <v>41214</v>
      </c>
    </row>
    <row r="26" spans="1:8" ht="20.45" customHeight="1">
      <c r="A26" s="209">
        <v>2690</v>
      </c>
      <c r="B26" s="209">
        <v>5650</v>
      </c>
      <c r="C26" s="209">
        <v>1890</v>
      </c>
      <c r="D26" s="209">
        <v>2490</v>
      </c>
      <c r="E26" s="209">
        <v>7</v>
      </c>
      <c r="F26" s="209">
        <v>2840</v>
      </c>
      <c r="G26" s="209">
        <v>3225</v>
      </c>
      <c r="H26" s="211">
        <v>43525</v>
      </c>
    </row>
    <row r="27" spans="1:8" ht="20.45" customHeight="1" thickBot="1">
      <c r="A27" s="209">
        <v>2690</v>
      </c>
      <c r="B27" s="209">
        <v>5620</v>
      </c>
      <c r="C27" s="209">
        <v>1890</v>
      </c>
      <c r="D27" s="209">
        <v>2490</v>
      </c>
      <c r="E27" s="209">
        <v>7</v>
      </c>
      <c r="F27" s="209">
        <v>2780</v>
      </c>
      <c r="G27" s="209">
        <v>3165</v>
      </c>
      <c r="H27" s="211">
        <v>40969</v>
      </c>
    </row>
    <row r="28" spans="1:8" ht="20.45" customHeight="1">
      <c r="A28" s="167">
        <v>4000</v>
      </c>
      <c r="B28" s="167">
        <v>5300</v>
      </c>
      <c r="C28" s="167">
        <v>1800</v>
      </c>
      <c r="D28" s="167">
        <v>2650</v>
      </c>
      <c r="E28" s="167">
        <v>5</v>
      </c>
      <c r="F28" s="167">
        <v>4720</v>
      </c>
      <c r="G28" s="167">
        <v>6095</v>
      </c>
      <c r="H28" s="440">
        <v>44562</v>
      </c>
    </row>
    <row r="29" spans="1:8" ht="20.45" customHeight="1">
      <c r="A29" s="165">
        <v>2690</v>
      </c>
      <c r="B29" s="165">
        <v>5650</v>
      </c>
      <c r="C29" s="165">
        <v>1890</v>
      </c>
      <c r="D29" s="165">
        <v>2490</v>
      </c>
      <c r="E29" s="165">
        <v>7</v>
      </c>
      <c r="F29" s="165">
        <v>2810</v>
      </c>
      <c r="G29" s="165">
        <v>3195</v>
      </c>
      <c r="H29" s="133">
        <v>42736</v>
      </c>
    </row>
    <row r="30" spans="1:8" ht="20.45" customHeight="1" thickBot="1">
      <c r="A30" s="158"/>
      <c r="B30" s="158"/>
      <c r="C30" s="158"/>
      <c r="D30" s="158"/>
      <c r="E30" s="158"/>
      <c r="F30" s="158"/>
      <c r="G30" s="158"/>
      <c r="H30" s="131"/>
    </row>
    <row r="31" spans="1:8" ht="20.45" customHeight="1">
      <c r="A31" s="433">
        <v>4000</v>
      </c>
      <c r="B31" s="433">
        <v>5990</v>
      </c>
      <c r="C31" s="433">
        <v>1920</v>
      </c>
      <c r="D31" s="433">
        <v>3080</v>
      </c>
      <c r="E31" s="433">
        <v>5</v>
      </c>
      <c r="F31" s="433">
        <v>5940</v>
      </c>
      <c r="G31" s="433">
        <v>6815</v>
      </c>
      <c r="H31" s="435">
        <v>41579</v>
      </c>
    </row>
    <row r="32" spans="1:8" ht="20.45" customHeight="1">
      <c r="A32" s="150">
        <v>4000</v>
      </c>
      <c r="B32" s="150">
        <v>5710</v>
      </c>
      <c r="C32" s="150">
        <v>1900</v>
      </c>
      <c r="D32" s="150">
        <v>2740</v>
      </c>
      <c r="E32" s="150">
        <v>6</v>
      </c>
      <c r="F32" s="150">
        <v>4850</v>
      </c>
      <c r="G32" s="150">
        <v>6080</v>
      </c>
      <c r="H32" s="130">
        <v>38687</v>
      </c>
    </row>
    <row r="33" spans="1:8" ht="20.45" customHeight="1">
      <c r="A33" s="150">
        <v>2690</v>
      </c>
      <c r="B33" s="150">
        <v>5650</v>
      </c>
      <c r="C33" s="150">
        <v>1890</v>
      </c>
      <c r="D33" s="150">
        <v>2490</v>
      </c>
      <c r="E33" s="150">
        <v>7</v>
      </c>
      <c r="F33" s="150">
        <v>2830</v>
      </c>
      <c r="G33" s="150">
        <v>3215</v>
      </c>
      <c r="H33" s="130" t="s">
        <v>479</v>
      </c>
    </row>
    <row r="34" spans="1:8" ht="20.45" customHeight="1" thickBot="1">
      <c r="A34" s="158"/>
      <c r="B34" s="158"/>
      <c r="C34" s="158"/>
      <c r="D34" s="158"/>
      <c r="E34" s="158"/>
      <c r="F34" s="158"/>
      <c r="G34" s="158"/>
      <c r="H34" s="131"/>
    </row>
    <row r="35" spans="1:8" ht="20.45" customHeight="1">
      <c r="A35" s="141">
        <v>4000</v>
      </c>
      <c r="B35" s="141">
        <v>5730</v>
      </c>
      <c r="C35" s="141">
        <v>1920</v>
      </c>
      <c r="D35" s="141">
        <v>3040</v>
      </c>
      <c r="E35" s="141">
        <v>5</v>
      </c>
      <c r="F35" s="167">
        <v>6000</v>
      </c>
      <c r="G35" s="141">
        <v>6875</v>
      </c>
      <c r="H35" s="132">
        <v>42064</v>
      </c>
    </row>
    <row r="36" spans="1:8" ht="20.45" customHeight="1">
      <c r="A36" s="150"/>
      <c r="B36" s="150"/>
      <c r="C36" s="150"/>
      <c r="D36" s="150"/>
      <c r="E36" s="150"/>
      <c r="F36" s="150"/>
      <c r="G36" s="150"/>
      <c r="H36" s="130"/>
    </row>
    <row r="37" spans="1:8" ht="20.45" customHeight="1" thickBot="1">
      <c r="A37" s="158"/>
      <c r="B37" s="158"/>
      <c r="C37" s="158"/>
      <c r="D37" s="158"/>
      <c r="E37" s="158"/>
      <c r="F37" s="158"/>
      <c r="G37" s="158"/>
      <c r="H37" s="131"/>
    </row>
    <row r="38" spans="1:8" ht="20.45" customHeight="1">
      <c r="A38" s="160">
        <v>4000</v>
      </c>
      <c r="B38" s="160">
        <v>5770</v>
      </c>
      <c r="C38" s="160">
        <v>1900</v>
      </c>
      <c r="D38" s="160">
        <v>2750</v>
      </c>
      <c r="E38" s="160">
        <v>5</v>
      </c>
      <c r="F38" s="160">
        <v>6060</v>
      </c>
      <c r="G38" s="160">
        <v>6935</v>
      </c>
      <c r="H38" s="134">
        <v>43497</v>
      </c>
    </row>
    <row r="39" spans="1:8" ht="20.45" customHeight="1">
      <c r="A39" s="150"/>
      <c r="B39" s="150"/>
      <c r="C39" s="150"/>
      <c r="D39" s="150"/>
      <c r="E39" s="150"/>
      <c r="F39" s="150"/>
      <c r="G39" s="150"/>
      <c r="H39" s="130"/>
    </row>
    <row r="40" spans="1:8" ht="14.25" thickBot="1">
      <c r="A40" s="158"/>
      <c r="B40" s="158"/>
      <c r="C40" s="158"/>
      <c r="D40" s="158"/>
      <c r="E40" s="158"/>
      <c r="F40" s="158"/>
      <c r="G40" s="158"/>
      <c r="H40" s="131"/>
    </row>
  </sheetData>
  <sheetProtection selectLockedCells="1"/>
  <mergeCells count="2">
    <mergeCell ref="G2:H2"/>
    <mergeCell ref="H3:H4"/>
  </mergeCells>
  <phoneticPr fontId="1"/>
  <dataValidations count="2">
    <dataValidation imeMode="hiragana" allowBlank="1" showInputMessage="1" showErrorMessage="1" sqref="F1:G1 B1:E2 G2 H1:IV2 A1 I3:IV4 H3 A3:G4"/>
    <dataValidation imeMode="off" allowBlank="1" showInputMessage="1" showErrorMessage="1" sqref="A35:E35 A36:H40 G35:H35 A5:H34"/>
  </dataValidations>
  <pageMargins left="0.62" right="0.22" top="0.51181102362204722" bottom="0.59055118110236227" header="0.31496062992125984" footer="0.31496062992125984"/>
  <pageSetup paperSize="9" firstPageNumber="11" orientation="portrait" useFirstPageNumber="1" r:id="rId1"/>
  <headerFooter>
    <oddFooter>&amp;C2-&amp;P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32"/>
  <sheetViews>
    <sheetView topLeftCell="A25" zoomScaleNormal="100" workbookViewId="0">
      <selection activeCell="D43" sqref="D43:D44"/>
    </sheetView>
  </sheetViews>
  <sheetFormatPr defaultRowHeight="13.5"/>
  <cols>
    <col min="1" max="1" width="5" customWidth="1"/>
    <col min="2" max="4" width="7.625" customWidth="1"/>
    <col min="5" max="12" width="8.375" customWidth="1"/>
    <col min="14" max="14" width="25.875" customWidth="1"/>
  </cols>
  <sheetData>
    <row r="1" spans="1:12" s="8" customFormat="1" ht="26.25" customHeight="1">
      <c r="A1" s="786"/>
      <c r="B1" s="786"/>
    </row>
    <row r="2" spans="1:12" s="8" customFormat="1" ht="26.25" customHeight="1" thickBot="1">
      <c r="A2" s="855" t="s">
        <v>221</v>
      </c>
      <c r="B2" s="855"/>
      <c r="C2" s="855"/>
      <c r="D2" s="855"/>
      <c r="E2" s="855"/>
      <c r="J2" s="893" t="s">
        <v>534</v>
      </c>
      <c r="K2" s="893"/>
      <c r="L2" s="893"/>
    </row>
    <row r="3" spans="1:12" ht="27" customHeight="1">
      <c r="A3" s="866" t="s">
        <v>366</v>
      </c>
      <c r="B3" s="867"/>
      <c r="C3" s="867"/>
      <c r="D3" s="867"/>
      <c r="E3" s="870" t="s">
        <v>218</v>
      </c>
      <c r="F3" s="870" t="s">
        <v>217</v>
      </c>
      <c r="G3" s="902" t="s">
        <v>219</v>
      </c>
      <c r="H3" s="902"/>
      <c r="I3" s="902"/>
      <c r="J3" s="902" t="s">
        <v>220</v>
      </c>
      <c r="K3" s="903"/>
      <c r="L3" s="873" t="s">
        <v>212</v>
      </c>
    </row>
    <row r="4" spans="1:12" s="8" customFormat="1" ht="27" customHeight="1" thickBot="1">
      <c r="A4" s="868"/>
      <c r="B4" s="869"/>
      <c r="C4" s="869"/>
      <c r="D4" s="869"/>
      <c r="E4" s="871"/>
      <c r="F4" s="871"/>
      <c r="G4" s="28" t="s">
        <v>213</v>
      </c>
      <c r="H4" s="28" t="s">
        <v>214</v>
      </c>
      <c r="I4" s="28" t="s">
        <v>215</v>
      </c>
      <c r="J4" s="28" t="s">
        <v>216</v>
      </c>
      <c r="K4" s="29" t="s">
        <v>211</v>
      </c>
      <c r="L4" s="874"/>
    </row>
    <row r="5" spans="1:12" ht="26.45" customHeight="1">
      <c r="A5" s="875" t="s">
        <v>227</v>
      </c>
      <c r="B5" s="687" t="s">
        <v>229</v>
      </c>
      <c r="C5" s="878"/>
      <c r="D5" s="879"/>
      <c r="E5" s="13"/>
      <c r="F5" s="13">
        <v>1</v>
      </c>
      <c r="G5" s="13"/>
      <c r="H5" s="13"/>
      <c r="I5" s="13"/>
      <c r="J5" s="13"/>
      <c r="K5" s="31"/>
      <c r="L5" s="32">
        <f>SUM(E5:K5)</f>
        <v>1</v>
      </c>
    </row>
    <row r="6" spans="1:12" ht="26.45" customHeight="1">
      <c r="A6" s="876"/>
      <c r="B6" s="690" t="s">
        <v>230</v>
      </c>
      <c r="C6" s="734"/>
      <c r="D6" s="872"/>
      <c r="E6" s="10"/>
      <c r="F6" s="10">
        <v>1</v>
      </c>
      <c r="G6" s="10"/>
      <c r="H6" s="10"/>
      <c r="I6" s="10"/>
      <c r="J6" s="10"/>
      <c r="K6" s="20"/>
      <c r="L6" s="33">
        <f>SUM(E6:K6)</f>
        <v>1</v>
      </c>
    </row>
    <row r="7" spans="1:12" ht="26.45" customHeight="1">
      <c r="A7" s="876"/>
      <c r="B7" s="690" t="s">
        <v>231</v>
      </c>
      <c r="C7" s="734"/>
      <c r="D7" s="872"/>
      <c r="E7" s="10"/>
      <c r="F7" s="10">
        <v>2</v>
      </c>
      <c r="G7" s="10">
        <v>1</v>
      </c>
      <c r="H7" s="10">
        <v>1</v>
      </c>
      <c r="I7" s="10">
        <v>1</v>
      </c>
      <c r="J7" s="10">
        <v>1</v>
      </c>
      <c r="K7" s="20">
        <v>1</v>
      </c>
      <c r="L7" s="33">
        <f t="shared" ref="L7:L23" si="0">SUM(E7:K7)</f>
        <v>7</v>
      </c>
    </row>
    <row r="8" spans="1:12" ht="26.45" customHeight="1">
      <c r="A8" s="876"/>
      <c r="B8" s="690" t="s">
        <v>232</v>
      </c>
      <c r="C8" s="734"/>
      <c r="D8" s="872"/>
      <c r="E8" s="10"/>
      <c r="F8" s="10"/>
      <c r="G8" s="10">
        <v>1</v>
      </c>
      <c r="H8" s="10"/>
      <c r="I8" s="10"/>
      <c r="J8" s="10"/>
      <c r="K8" s="20"/>
      <c r="L8" s="33">
        <f t="shared" si="0"/>
        <v>1</v>
      </c>
    </row>
    <row r="9" spans="1:12" ht="26.45" customHeight="1">
      <c r="A9" s="876"/>
      <c r="B9" s="690" t="s">
        <v>233</v>
      </c>
      <c r="C9" s="734"/>
      <c r="D9" s="872"/>
      <c r="E9" s="10"/>
      <c r="F9" s="10">
        <v>1</v>
      </c>
      <c r="G9" s="10"/>
      <c r="H9" s="10"/>
      <c r="I9" s="10"/>
      <c r="J9" s="10"/>
      <c r="K9" s="20"/>
      <c r="L9" s="33">
        <f t="shared" si="0"/>
        <v>1</v>
      </c>
    </row>
    <row r="10" spans="1:12" ht="26.45" customHeight="1">
      <c r="A10" s="877"/>
      <c r="B10" s="690" t="s">
        <v>234</v>
      </c>
      <c r="C10" s="734"/>
      <c r="D10" s="872"/>
      <c r="E10" s="10"/>
      <c r="F10" s="10"/>
      <c r="G10" s="10"/>
      <c r="H10" s="10"/>
      <c r="I10" s="10">
        <v>1</v>
      </c>
      <c r="J10" s="10"/>
      <c r="K10" s="20"/>
      <c r="L10" s="33">
        <f t="shared" si="0"/>
        <v>1</v>
      </c>
    </row>
    <row r="11" spans="1:12" ht="26.45" customHeight="1">
      <c r="A11" s="733" t="s">
        <v>235</v>
      </c>
      <c r="B11" s="734"/>
      <c r="C11" s="734"/>
      <c r="D11" s="734"/>
      <c r="E11" s="10"/>
      <c r="F11" s="10">
        <v>3</v>
      </c>
      <c r="G11" s="10">
        <v>1</v>
      </c>
      <c r="H11" s="10">
        <v>1</v>
      </c>
      <c r="I11" s="10">
        <v>1</v>
      </c>
      <c r="J11" s="10"/>
      <c r="K11" s="20"/>
      <c r="L11" s="33">
        <f t="shared" si="0"/>
        <v>6</v>
      </c>
    </row>
    <row r="12" spans="1:12" ht="26.45" customHeight="1">
      <c r="A12" s="733" t="s">
        <v>236</v>
      </c>
      <c r="B12" s="734"/>
      <c r="C12" s="734"/>
      <c r="D12" s="734"/>
      <c r="E12" s="10"/>
      <c r="F12" s="10">
        <v>1</v>
      </c>
      <c r="G12" s="10">
        <v>1</v>
      </c>
      <c r="H12" s="10"/>
      <c r="I12" s="10"/>
      <c r="J12" s="10"/>
      <c r="K12" s="20"/>
      <c r="L12" s="33">
        <f t="shared" si="0"/>
        <v>2</v>
      </c>
    </row>
    <row r="13" spans="1:12" ht="26.45" customHeight="1">
      <c r="A13" s="733" t="s">
        <v>237</v>
      </c>
      <c r="B13" s="734"/>
      <c r="C13" s="734"/>
      <c r="D13" s="734"/>
      <c r="E13" s="10"/>
      <c r="F13" s="10">
        <v>1</v>
      </c>
      <c r="G13" s="10"/>
      <c r="H13" s="10"/>
      <c r="I13" s="10"/>
      <c r="J13" s="10"/>
      <c r="K13" s="20"/>
      <c r="L13" s="33">
        <f t="shared" si="0"/>
        <v>1</v>
      </c>
    </row>
    <row r="14" spans="1:12" ht="26.45" customHeight="1">
      <c r="A14" s="907" t="s">
        <v>228</v>
      </c>
      <c r="B14" s="872" t="s">
        <v>471</v>
      </c>
      <c r="C14" s="689"/>
      <c r="D14" s="690"/>
      <c r="E14" s="248">
        <v>1</v>
      </c>
      <c r="F14" s="10"/>
      <c r="G14" s="10"/>
      <c r="H14" s="10"/>
      <c r="I14" s="10"/>
      <c r="J14" s="10"/>
      <c r="K14" s="321"/>
      <c r="L14" s="33">
        <f t="shared" si="0"/>
        <v>1</v>
      </c>
    </row>
    <row r="15" spans="1:12" ht="26.45" customHeight="1">
      <c r="A15" s="908"/>
      <c r="B15" s="872" t="s">
        <v>242</v>
      </c>
      <c r="C15" s="689"/>
      <c r="D15" s="690"/>
      <c r="E15" s="248">
        <v>1</v>
      </c>
      <c r="F15" s="10"/>
      <c r="G15" s="10"/>
      <c r="H15" s="10"/>
      <c r="I15" s="10"/>
      <c r="J15" s="10"/>
      <c r="K15" s="321"/>
      <c r="L15" s="33">
        <f t="shared" si="0"/>
        <v>1</v>
      </c>
    </row>
    <row r="16" spans="1:12" ht="26.45" customHeight="1">
      <c r="A16" s="908"/>
      <c r="B16" s="872" t="s">
        <v>435</v>
      </c>
      <c r="C16" s="689"/>
      <c r="D16" s="690"/>
      <c r="E16" s="248">
        <v>1</v>
      </c>
      <c r="F16" s="10"/>
      <c r="G16" s="10"/>
      <c r="H16" s="10"/>
      <c r="I16" s="10"/>
      <c r="J16" s="10"/>
      <c r="K16" s="321"/>
      <c r="L16" s="33">
        <f>SUM(E16:K16)</f>
        <v>1</v>
      </c>
    </row>
    <row r="17" spans="1:12" ht="26.45" customHeight="1">
      <c r="A17" s="908"/>
      <c r="B17" s="872" t="s">
        <v>240</v>
      </c>
      <c r="C17" s="689"/>
      <c r="D17" s="690"/>
      <c r="E17" s="248">
        <v>2</v>
      </c>
      <c r="F17" s="10"/>
      <c r="G17" s="10"/>
      <c r="H17" s="10"/>
      <c r="I17" s="10"/>
      <c r="J17" s="10"/>
      <c r="K17" s="321"/>
      <c r="L17" s="33">
        <f t="shared" si="0"/>
        <v>2</v>
      </c>
    </row>
    <row r="18" spans="1:12" ht="26.45" customHeight="1">
      <c r="A18" s="908"/>
      <c r="B18" s="872" t="s">
        <v>241</v>
      </c>
      <c r="C18" s="689"/>
      <c r="D18" s="690"/>
      <c r="E18" s="248">
        <v>1</v>
      </c>
      <c r="F18" s="10"/>
      <c r="G18" s="10"/>
      <c r="H18" s="10"/>
      <c r="I18" s="10"/>
      <c r="J18" s="10"/>
      <c r="K18" s="321"/>
      <c r="L18" s="33">
        <f t="shared" si="0"/>
        <v>1</v>
      </c>
    </row>
    <row r="19" spans="1:12" ht="26.45" customHeight="1">
      <c r="A19" s="908"/>
      <c r="B19" s="734" t="s">
        <v>472</v>
      </c>
      <c r="C19" s="734"/>
      <c r="D19" s="734"/>
      <c r="E19" s="248"/>
      <c r="F19" s="10">
        <v>1</v>
      </c>
      <c r="G19" s="10"/>
      <c r="H19" s="10"/>
      <c r="I19" s="10"/>
      <c r="J19" s="10"/>
      <c r="K19" s="321"/>
      <c r="L19" s="33">
        <f t="shared" si="0"/>
        <v>1</v>
      </c>
    </row>
    <row r="20" spans="1:12" ht="26.45" customHeight="1">
      <c r="A20" s="908"/>
      <c r="B20" s="734" t="s">
        <v>492</v>
      </c>
      <c r="C20" s="734"/>
      <c r="D20" s="734"/>
      <c r="E20" s="248"/>
      <c r="F20" s="10">
        <v>1</v>
      </c>
      <c r="G20" s="10"/>
      <c r="H20" s="10"/>
      <c r="I20" s="10"/>
      <c r="J20" s="10"/>
      <c r="K20" s="20"/>
      <c r="L20" s="33">
        <f>SUM(E20:K20)</f>
        <v>1</v>
      </c>
    </row>
    <row r="21" spans="1:12" ht="26.45" customHeight="1" thickBot="1">
      <c r="A21" s="909"/>
      <c r="B21" s="901" t="s">
        <v>490</v>
      </c>
      <c r="C21" s="901"/>
      <c r="D21" s="901"/>
      <c r="E21" s="12"/>
      <c r="F21" s="12">
        <v>1</v>
      </c>
      <c r="G21" s="12"/>
      <c r="H21" s="12"/>
      <c r="I21" s="12"/>
      <c r="J21" s="12"/>
      <c r="K21" s="19"/>
      <c r="L21" s="34">
        <f t="shared" si="0"/>
        <v>1</v>
      </c>
    </row>
    <row r="22" spans="1:12" ht="26.45" customHeight="1" thickTop="1" thickBot="1">
      <c r="A22" s="894" t="s">
        <v>244</v>
      </c>
      <c r="B22" s="895"/>
      <c r="C22" s="895"/>
      <c r="D22" s="895"/>
      <c r="E22" s="11">
        <f t="shared" ref="E22:K22" si="1">SUM(E5:E21)</f>
        <v>6</v>
      </c>
      <c r="F22" s="11">
        <f t="shared" si="1"/>
        <v>13</v>
      </c>
      <c r="G22" s="11">
        <f t="shared" si="1"/>
        <v>4</v>
      </c>
      <c r="H22" s="11">
        <f t="shared" si="1"/>
        <v>2</v>
      </c>
      <c r="I22" s="11">
        <f t="shared" si="1"/>
        <v>3</v>
      </c>
      <c r="J22" s="11">
        <f t="shared" si="1"/>
        <v>1</v>
      </c>
      <c r="K22" s="11">
        <f t="shared" si="1"/>
        <v>1</v>
      </c>
      <c r="L22" s="35">
        <f t="shared" si="0"/>
        <v>30</v>
      </c>
    </row>
    <row r="23" spans="1:12" ht="26.45" customHeight="1" thickBot="1">
      <c r="A23" s="896" t="s">
        <v>243</v>
      </c>
      <c r="B23" s="897"/>
      <c r="C23" s="897"/>
      <c r="D23" s="898"/>
      <c r="E23" s="478"/>
      <c r="F23" s="478">
        <v>18</v>
      </c>
      <c r="G23" s="478"/>
      <c r="H23" s="478"/>
      <c r="I23" s="478">
        <v>1</v>
      </c>
      <c r="J23" s="478"/>
      <c r="K23" s="479">
        <v>2</v>
      </c>
      <c r="L23" s="480">
        <f t="shared" si="0"/>
        <v>21</v>
      </c>
    </row>
    <row r="24" spans="1:12" ht="16.5" customHeight="1">
      <c r="H24" s="42"/>
    </row>
    <row r="25" spans="1:12" s="8" customFormat="1" ht="26.25" customHeight="1" thickBot="1">
      <c r="A25" s="906" t="s">
        <v>537</v>
      </c>
      <c r="B25" s="906"/>
      <c r="C25" s="906"/>
      <c r="D25" s="906"/>
      <c r="E25" s="906"/>
      <c r="F25" s="906"/>
      <c r="J25" s="893" t="s">
        <v>538</v>
      </c>
      <c r="K25" s="893"/>
      <c r="L25" s="893"/>
    </row>
    <row r="26" spans="1:12" ht="26.45" customHeight="1" thickBot="1">
      <c r="A26" s="899" t="s">
        <v>224</v>
      </c>
      <c r="B26" s="900"/>
      <c r="C26" s="900"/>
      <c r="D26" s="900"/>
      <c r="E26" s="904" t="s">
        <v>222</v>
      </c>
      <c r="F26" s="904"/>
      <c r="G26" s="904"/>
      <c r="H26" s="904" t="s">
        <v>223</v>
      </c>
      <c r="I26" s="904"/>
      <c r="J26" s="904"/>
      <c r="K26" s="904"/>
      <c r="L26" s="905"/>
    </row>
    <row r="27" spans="1:12" ht="26.45" customHeight="1">
      <c r="A27" s="885" t="s">
        <v>411</v>
      </c>
      <c r="B27" s="886"/>
      <c r="C27" s="886"/>
      <c r="D27" s="886"/>
      <c r="E27" s="887">
        <v>47</v>
      </c>
      <c r="F27" s="887"/>
      <c r="G27" s="887"/>
      <c r="H27" s="886" t="s">
        <v>226</v>
      </c>
      <c r="I27" s="886"/>
      <c r="J27" s="886"/>
      <c r="K27" s="886"/>
      <c r="L27" s="888"/>
    </row>
    <row r="28" spans="1:12" ht="26.45" customHeight="1">
      <c r="A28" s="889" t="s">
        <v>485</v>
      </c>
      <c r="B28" s="890"/>
      <c r="C28" s="890"/>
      <c r="D28" s="890"/>
      <c r="E28" s="891">
        <v>12</v>
      </c>
      <c r="F28" s="891"/>
      <c r="G28" s="891"/>
      <c r="H28" s="890" t="s">
        <v>486</v>
      </c>
      <c r="I28" s="890"/>
      <c r="J28" s="890"/>
      <c r="K28" s="890"/>
      <c r="L28" s="892"/>
    </row>
    <row r="29" spans="1:12" ht="26.45" customHeight="1">
      <c r="A29" s="889" t="s">
        <v>367</v>
      </c>
      <c r="B29" s="890"/>
      <c r="C29" s="890"/>
      <c r="D29" s="890"/>
      <c r="E29" s="891">
        <v>11</v>
      </c>
      <c r="F29" s="891"/>
      <c r="G29" s="891"/>
      <c r="H29" s="890" t="s">
        <v>225</v>
      </c>
      <c r="I29" s="890"/>
      <c r="J29" s="890"/>
      <c r="K29" s="890"/>
      <c r="L29" s="892"/>
    </row>
    <row r="30" spans="1:12" s="46" customFormat="1" ht="26.45" customHeight="1">
      <c r="A30" s="889" t="s">
        <v>443</v>
      </c>
      <c r="B30" s="890"/>
      <c r="C30" s="890"/>
      <c r="D30" s="890"/>
      <c r="E30" s="891">
        <v>44</v>
      </c>
      <c r="F30" s="891"/>
      <c r="G30" s="891"/>
      <c r="H30" s="890" t="s">
        <v>422</v>
      </c>
      <c r="I30" s="890"/>
      <c r="J30" s="890"/>
      <c r="K30" s="890"/>
      <c r="L30" s="892"/>
    </row>
    <row r="31" spans="1:12" ht="26.45" customHeight="1" thickBot="1">
      <c r="A31" s="880" t="s">
        <v>421</v>
      </c>
      <c r="B31" s="881"/>
      <c r="C31" s="881"/>
      <c r="D31" s="881"/>
      <c r="E31" s="882">
        <v>30</v>
      </c>
      <c r="F31" s="882"/>
      <c r="G31" s="882"/>
      <c r="H31" s="883" t="s">
        <v>423</v>
      </c>
      <c r="I31" s="883"/>
      <c r="J31" s="883"/>
      <c r="K31" s="883"/>
      <c r="L31" s="884"/>
    </row>
    <row r="32" spans="1:12" s="317" customFormat="1" ht="26.45" hidden="1" customHeight="1" thickBot="1">
      <c r="A32" s="861" t="s">
        <v>487</v>
      </c>
      <c r="B32" s="862"/>
      <c r="C32" s="862"/>
      <c r="D32" s="862"/>
      <c r="E32" s="863">
        <v>1</v>
      </c>
      <c r="F32" s="863"/>
      <c r="G32" s="863"/>
      <c r="H32" s="864"/>
      <c r="I32" s="864"/>
      <c r="J32" s="864"/>
      <c r="K32" s="864"/>
      <c r="L32" s="865"/>
    </row>
  </sheetData>
  <mergeCells count="53">
    <mergeCell ref="B17:D17"/>
    <mergeCell ref="B18:D18"/>
    <mergeCell ref="B19:D19"/>
    <mergeCell ref="A14:A21"/>
    <mergeCell ref="B14:D14"/>
    <mergeCell ref="J2:L2"/>
    <mergeCell ref="A29:D29"/>
    <mergeCell ref="E29:G29"/>
    <mergeCell ref="H29:L29"/>
    <mergeCell ref="A22:D22"/>
    <mergeCell ref="A23:D23"/>
    <mergeCell ref="A26:D26"/>
    <mergeCell ref="B16:D16"/>
    <mergeCell ref="B21:D21"/>
    <mergeCell ref="A12:D12"/>
    <mergeCell ref="A13:D13"/>
    <mergeCell ref="G3:I3"/>
    <mergeCell ref="J3:K3"/>
    <mergeCell ref="E26:G26"/>
    <mergeCell ref="H26:L26"/>
    <mergeCell ref="A25:F25"/>
    <mergeCell ref="B9:D9"/>
    <mergeCell ref="A31:D31"/>
    <mergeCell ref="E31:G31"/>
    <mergeCell ref="H31:L31"/>
    <mergeCell ref="A27:D27"/>
    <mergeCell ref="E27:G27"/>
    <mergeCell ref="H27:L27"/>
    <mergeCell ref="A28:D28"/>
    <mergeCell ref="E28:G28"/>
    <mergeCell ref="H28:L28"/>
    <mergeCell ref="A30:D30"/>
    <mergeCell ref="E30:G30"/>
    <mergeCell ref="H30:L30"/>
    <mergeCell ref="J25:L25"/>
    <mergeCell ref="B20:D20"/>
    <mergeCell ref="B15:D15"/>
    <mergeCell ref="A32:D32"/>
    <mergeCell ref="E32:G32"/>
    <mergeCell ref="H32:L32"/>
    <mergeCell ref="A11:D11"/>
    <mergeCell ref="A1:B1"/>
    <mergeCell ref="A3:D4"/>
    <mergeCell ref="E3:E4"/>
    <mergeCell ref="F3:F4"/>
    <mergeCell ref="A2:E2"/>
    <mergeCell ref="B10:D10"/>
    <mergeCell ref="L3:L4"/>
    <mergeCell ref="A5:A10"/>
    <mergeCell ref="B5:D5"/>
    <mergeCell ref="B6:D6"/>
    <mergeCell ref="B7:D7"/>
    <mergeCell ref="B8:D8"/>
  </mergeCells>
  <phoneticPr fontId="1"/>
  <dataValidations count="2">
    <dataValidation imeMode="hiragana" allowBlank="1" showInputMessage="1" showErrorMessage="1" sqref="E3:E4 J25 E33:G65536 E26:F26 E24:F24 G24:G26 D1:E1 F1:L4 J24:L24 J26:L65536 A14:D14 A22:A65536 M1:IV1048576 D26:D65536 H24:I65536 A1:C13 D3:D13 D15:D24 B15:C65536"/>
    <dataValidation imeMode="off" allowBlank="1" showInputMessage="1" showErrorMessage="1" sqref="E27:G32 E5:L23"/>
  </dataValidations>
  <pageMargins left="0.23622047244094491" right="0.70866141732283472" top="0.51181102362204722" bottom="0.59055118110236227" header="0.31496062992125984" footer="0.31496062992125984"/>
  <pageSetup paperSize="9" firstPageNumber="12" orientation="portrait" useFirstPageNumber="1" r:id="rId1"/>
  <headerFooter>
    <oddFooter>&amp;C2-&amp;P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44"/>
  <sheetViews>
    <sheetView view="pageBreakPreview" topLeftCell="A16" zoomScale="60" zoomScaleNormal="100" workbookViewId="0">
      <selection activeCell="D43" sqref="D43:D44"/>
    </sheetView>
  </sheetViews>
  <sheetFormatPr defaultRowHeight="13.5"/>
  <cols>
    <col min="1" max="1" width="12.375" style="370" customWidth="1"/>
    <col min="2" max="2" width="18.125" style="370" customWidth="1"/>
    <col min="3" max="3" width="20.375" style="370" customWidth="1"/>
    <col min="4" max="4" width="27" style="370" customWidth="1"/>
    <col min="5" max="6" width="8.625" style="370" customWidth="1"/>
    <col min="7" max="16384" width="9" style="370"/>
  </cols>
  <sheetData>
    <row r="1" spans="1:6" s="375" customFormat="1" ht="26.25" customHeight="1" thickBot="1">
      <c r="A1" s="855" t="s">
        <v>535</v>
      </c>
      <c r="B1" s="855"/>
      <c r="C1" s="855"/>
      <c r="D1" s="855"/>
      <c r="E1" s="855"/>
      <c r="F1" s="855"/>
    </row>
    <row r="2" spans="1:6" ht="26.25" customHeight="1" thickBot="1">
      <c r="A2" s="376" t="s">
        <v>370</v>
      </c>
      <c r="B2" s="932" t="s">
        <v>371</v>
      </c>
      <c r="C2" s="933"/>
      <c r="D2" s="377" t="s">
        <v>349</v>
      </c>
      <c r="E2" s="378" t="s">
        <v>567</v>
      </c>
      <c r="F2" s="379" t="s">
        <v>568</v>
      </c>
    </row>
    <row r="3" spans="1:6" ht="19.5" customHeight="1" thickTop="1">
      <c r="A3" s="934" t="s">
        <v>291</v>
      </c>
      <c r="B3" s="930" t="s">
        <v>369</v>
      </c>
      <c r="C3" s="931"/>
      <c r="D3" s="441" t="s">
        <v>293</v>
      </c>
      <c r="E3" s="442">
        <v>1</v>
      </c>
      <c r="F3" s="443">
        <v>1</v>
      </c>
    </row>
    <row r="4" spans="1:6" ht="19.5" customHeight="1">
      <c r="A4" s="935"/>
      <c r="B4" s="407" t="s">
        <v>553</v>
      </c>
      <c r="C4" s="408"/>
      <c r="D4" s="381" t="s">
        <v>554</v>
      </c>
      <c r="E4" s="373">
        <v>1</v>
      </c>
      <c r="F4" s="366">
        <v>2</v>
      </c>
    </row>
    <row r="5" spans="1:6" ht="19.5" customHeight="1" thickBot="1">
      <c r="A5" s="935"/>
      <c r="B5" s="915" t="s">
        <v>555</v>
      </c>
      <c r="C5" s="916"/>
      <c r="D5" s="381" t="s">
        <v>556</v>
      </c>
      <c r="E5" s="373">
        <v>1</v>
      </c>
      <c r="F5" s="366">
        <v>1</v>
      </c>
    </row>
    <row r="6" spans="1:6" ht="19.5" customHeight="1">
      <c r="A6" s="925" t="s">
        <v>557</v>
      </c>
      <c r="B6" s="921" t="s">
        <v>259</v>
      </c>
      <c r="C6" s="922"/>
      <c r="D6" s="380" t="s">
        <v>112</v>
      </c>
      <c r="E6" s="372">
        <v>2</v>
      </c>
      <c r="F6" s="365">
        <v>5</v>
      </c>
    </row>
    <row r="7" spans="1:6" ht="19.5" customHeight="1">
      <c r="A7" s="926"/>
      <c r="B7" s="917" t="s">
        <v>260</v>
      </c>
      <c r="C7" s="918"/>
      <c r="D7" s="381" t="s">
        <v>541</v>
      </c>
      <c r="E7" s="373">
        <v>1</v>
      </c>
      <c r="F7" s="366">
        <v>2</v>
      </c>
    </row>
    <row r="8" spans="1:6" ht="19.5" customHeight="1">
      <c r="A8" s="926"/>
      <c r="B8" s="917" t="s">
        <v>261</v>
      </c>
      <c r="C8" s="918"/>
      <c r="D8" s="381" t="s">
        <v>545</v>
      </c>
      <c r="E8" s="373">
        <v>1</v>
      </c>
      <c r="F8" s="366">
        <v>2</v>
      </c>
    </row>
    <row r="9" spans="1:6" ht="19.5" customHeight="1">
      <c r="A9" s="926"/>
      <c r="B9" s="917" t="s">
        <v>292</v>
      </c>
      <c r="C9" s="918"/>
      <c r="D9" s="381" t="s">
        <v>518</v>
      </c>
      <c r="E9" s="373">
        <v>1</v>
      </c>
      <c r="F9" s="366">
        <v>2</v>
      </c>
    </row>
    <row r="10" spans="1:6" ht="19.5" customHeight="1">
      <c r="A10" s="926"/>
      <c r="B10" s="917" t="s">
        <v>262</v>
      </c>
      <c r="C10" s="918"/>
      <c r="D10" s="381" t="s">
        <v>112</v>
      </c>
      <c r="E10" s="373">
        <v>2</v>
      </c>
      <c r="F10" s="366">
        <v>2</v>
      </c>
    </row>
    <row r="11" spans="1:6" ht="19.5" customHeight="1">
      <c r="A11" s="926"/>
      <c r="B11" s="917" t="s">
        <v>263</v>
      </c>
      <c r="C11" s="918"/>
      <c r="D11" s="381" t="s">
        <v>112</v>
      </c>
      <c r="E11" s="373">
        <v>1</v>
      </c>
      <c r="F11" s="366">
        <v>1</v>
      </c>
    </row>
    <row r="12" spans="1:6" ht="19.5" customHeight="1">
      <c r="A12" s="926"/>
      <c r="B12" s="917" t="s">
        <v>264</v>
      </c>
      <c r="C12" s="918"/>
      <c r="D12" s="381" t="s">
        <v>541</v>
      </c>
      <c r="E12" s="373">
        <v>1</v>
      </c>
      <c r="F12" s="366">
        <v>4</v>
      </c>
    </row>
    <row r="13" spans="1:6" ht="19.5" customHeight="1">
      <c r="A13" s="926"/>
      <c r="B13" s="917" t="s">
        <v>294</v>
      </c>
      <c r="C13" s="918"/>
      <c r="D13" s="381" t="s">
        <v>543</v>
      </c>
      <c r="E13" s="373">
        <v>1</v>
      </c>
      <c r="F13" s="366">
        <v>2</v>
      </c>
    </row>
    <row r="14" spans="1:6" ht="19.5" customHeight="1">
      <c r="A14" s="926"/>
      <c r="B14" s="917" t="s">
        <v>295</v>
      </c>
      <c r="C14" s="918"/>
      <c r="D14" s="381" t="s">
        <v>543</v>
      </c>
      <c r="E14" s="373">
        <v>1</v>
      </c>
      <c r="F14" s="366">
        <v>2</v>
      </c>
    </row>
    <row r="15" spans="1:6" ht="19.5" customHeight="1">
      <c r="A15" s="926"/>
      <c r="B15" s="917" t="s">
        <v>296</v>
      </c>
      <c r="C15" s="918"/>
      <c r="D15" s="381" t="s">
        <v>542</v>
      </c>
      <c r="E15" s="373">
        <v>1</v>
      </c>
      <c r="F15" s="366">
        <v>2</v>
      </c>
    </row>
    <row r="16" spans="1:6" ht="19.5" customHeight="1">
      <c r="A16" s="926"/>
      <c r="B16" s="917" t="s">
        <v>265</v>
      </c>
      <c r="C16" s="918"/>
      <c r="D16" s="381" t="s">
        <v>475</v>
      </c>
      <c r="E16" s="373">
        <v>1</v>
      </c>
      <c r="F16" s="366">
        <v>2</v>
      </c>
    </row>
    <row r="17" spans="1:6" ht="19.5" customHeight="1">
      <c r="A17" s="926"/>
      <c r="B17" s="919" t="s">
        <v>384</v>
      </c>
      <c r="C17" s="920"/>
      <c r="D17" s="381" t="s">
        <v>544</v>
      </c>
      <c r="E17" s="373">
        <v>1</v>
      </c>
      <c r="F17" s="366">
        <v>4</v>
      </c>
    </row>
    <row r="18" spans="1:6" ht="19.5" customHeight="1" thickBot="1">
      <c r="A18" s="927"/>
      <c r="B18" s="915" t="s">
        <v>552</v>
      </c>
      <c r="C18" s="916"/>
      <c r="D18" s="382" t="s">
        <v>548</v>
      </c>
      <c r="E18" s="374">
        <v>1</v>
      </c>
      <c r="F18" s="368">
        <v>1</v>
      </c>
    </row>
    <row r="19" spans="1:6" ht="19.5" customHeight="1">
      <c r="A19" s="925" t="s">
        <v>549</v>
      </c>
      <c r="B19" s="921" t="s">
        <v>546</v>
      </c>
      <c r="C19" s="922"/>
      <c r="D19" s="380" t="s">
        <v>293</v>
      </c>
      <c r="E19" s="372">
        <v>1</v>
      </c>
      <c r="F19" s="365">
        <v>1</v>
      </c>
    </row>
    <row r="20" spans="1:6" ht="19.5" customHeight="1">
      <c r="A20" s="926"/>
      <c r="B20" s="917" t="s">
        <v>547</v>
      </c>
      <c r="C20" s="918"/>
      <c r="D20" s="381" t="s">
        <v>482</v>
      </c>
      <c r="E20" s="373">
        <v>1</v>
      </c>
      <c r="F20" s="366">
        <v>1</v>
      </c>
    </row>
    <row r="21" spans="1:6" ht="19.5" customHeight="1">
      <c r="A21" s="926"/>
      <c r="B21" s="917" t="s">
        <v>564</v>
      </c>
      <c r="C21" s="918"/>
      <c r="D21" s="381" t="s">
        <v>475</v>
      </c>
      <c r="E21" s="373">
        <v>1</v>
      </c>
      <c r="F21" s="366">
        <v>1</v>
      </c>
    </row>
    <row r="22" spans="1:6" ht="19.5" customHeight="1">
      <c r="A22" s="926"/>
      <c r="B22" s="917" t="s">
        <v>563</v>
      </c>
      <c r="C22" s="918"/>
      <c r="D22" s="381" t="s">
        <v>475</v>
      </c>
      <c r="E22" s="373">
        <v>2</v>
      </c>
      <c r="F22" s="366">
        <v>2</v>
      </c>
    </row>
    <row r="23" spans="1:6" ht="19.5" customHeight="1">
      <c r="A23" s="926"/>
      <c r="B23" s="917" t="s">
        <v>539</v>
      </c>
      <c r="C23" s="918"/>
      <c r="D23" s="381" t="s">
        <v>293</v>
      </c>
      <c r="E23" s="373">
        <v>2</v>
      </c>
      <c r="F23" s="366">
        <v>2</v>
      </c>
    </row>
    <row r="24" spans="1:6" ht="19.5" customHeight="1">
      <c r="A24" s="926"/>
      <c r="B24" s="917" t="s">
        <v>540</v>
      </c>
      <c r="C24" s="918"/>
      <c r="D24" s="381" t="s">
        <v>548</v>
      </c>
      <c r="E24" s="373">
        <v>1</v>
      </c>
      <c r="F24" s="366">
        <v>1</v>
      </c>
    </row>
    <row r="25" spans="1:6" ht="19.5" customHeight="1">
      <c r="A25" s="926"/>
      <c r="B25" s="917" t="s">
        <v>565</v>
      </c>
      <c r="C25" s="918"/>
      <c r="D25" s="381" t="s">
        <v>293</v>
      </c>
      <c r="E25" s="373">
        <v>1</v>
      </c>
      <c r="F25" s="366">
        <v>1</v>
      </c>
    </row>
    <row r="26" spans="1:6" ht="19.5" customHeight="1">
      <c r="A26" s="926"/>
      <c r="B26" s="917" t="s">
        <v>558</v>
      </c>
      <c r="C26" s="918"/>
      <c r="D26" s="381" t="s">
        <v>482</v>
      </c>
      <c r="E26" s="373">
        <v>1</v>
      </c>
      <c r="F26" s="366">
        <v>1</v>
      </c>
    </row>
    <row r="27" spans="1:6" ht="19.5" customHeight="1">
      <c r="A27" s="926"/>
      <c r="B27" s="917" t="s">
        <v>559</v>
      </c>
      <c r="C27" s="918"/>
      <c r="D27" s="381" t="s">
        <v>482</v>
      </c>
      <c r="E27" s="373">
        <v>1</v>
      </c>
      <c r="F27" s="366">
        <v>1</v>
      </c>
    </row>
    <row r="28" spans="1:6" ht="19.5" customHeight="1">
      <c r="A28" s="926"/>
      <c r="B28" s="917" t="s">
        <v>560</v>
      </c>
      <c r="C28" s="918"/>
      <c r="D28" s="381" t="s">
        <v>475</v>
      </c>
      <c r="E28" s="373">
        <v>1</v>
      </c>
      <c r="F28" s="366">
        <v>1</v>
      </c>
    </row>
    <row r="29" spans="1:6" ht="19.5" customHeight="1">
      <c r="A29" s="926"/>
      <c r="B29" s="917" t="s">
        <v>561</v>
      </c>
      <c r="C29" s="918"/>
      <c r="D29" s="381"/>
      <c r="E29" s="373" t="s">
        <v>550</v>
      </c>
      <c r="F29" s="366" t="s">
        <v>551</v>
      </c>
    </row>
    <row r="30" spans="1:6" ht="19.5" customHeight="1">
      <c r="A30" s="926"/>
      <c r="B30" s="917" t="s">
        <v>562</v>
      </c>
      <c r="C30" s="918"/>
      <c r="D30" s="381" t="s">
        <v>266</v>
      </c>
      <c r="E30" s="373">
        <v>1</v>
      </c>
      <c r="F30" s="366">
        <v>1</v>
      </c>
    </row>
    <row r="31" spans="1:6" ht="19.5" customHeight="1" thickBot="1">
      <c r="A31" s="927"/>
      <c r="B31" s="928" t="s">
        <v>572</v>
      </c>
      <c r="C31" s="929"/>
      <c r="D31" s="382" t="s">
        <v>482</v>
      </c>
      <c r="E31" s="374">
        <v>1</v>
      </c>
      <c r="F31" s="368">
        <v>1</v>
      </c>
    </row>
    <row r="32" spans="1:6" ht="19.5" customHeight="1">
      <c r="A32" s="925" t="s">
        <v>297</v>
      </c>
      <c r="B32" s="921" t="s">
        <v>267</v>
      </c>
      <c r="C32" s="922"/>
      <c r="D32" s="380" t="s">
        <v>112</v>
      </c>
      <c r="E32" s="372">
        <v>1</v>
      </c>
      <c r="F32" s="365">
        <v>2</v>
      </c>
    </row>
    <row r="33" spans="1:6" ht="19.5" customHeight="1">
      <c r="A33" s="926"/>
      <c r="B33" s="917" t="s">
        <v>571</v>
      </c>
      <c r="C33" s="918"/>
      <c r="D33" s="381" t="s">
        <v>474</v>
      </c>
      <c r="E33" s="373">
        <v>26</v>
      </c>
      <c r="F33" s="366">
        <v>26</v>
      </c>
    </row>
    <row r="34" spans="1:6" ht="19.5" customHeight="1">
      <c r="A34" s="926"/>
      <c r="B34" s="917" t="s">
        <v>268</v>
      </c>
      <c r="C34" s="918"/>
      <c r="D34" s="381" t="s">
        <v>474</v>
      </c>
      <c r="E34" s="373">
        <v>34</v>
      </c>
      <c r="F34" s="366">
        <v>102</v>
      </c>
    </row>
    <row r="35" spans="1:6" ht="19.5" customHeight="1">
      <c r="A35" s="926"/>
      <c r="B35" s="913" t="s">
        <v>566</v>
      </c>
      <c r="C35" s="914"/>
      <c r="D35" s="381"/>
      <c r="E35" s="373" t="s">
        <v>550</v>
      </c>
      <c r="F35" s="366" t="s">
        <v>551</v>
      </c>
    </row>
    <row r="36" spans="1:6" ht="19.5" customHeight="1">
      <c r="A36" s="926"/>
      <c r="B36" s="917" t="s">
        <v>298</v>
      </c>
      <c r="C36" s="918"/>
      <c r="D36" s="381" t="s">
        <v>570</v>
      </c>
      <c r="E36" s="373">
        <v>2</v>
      </c>
      <c r="F36" s="366">
        <v>20</v>
      </c>
    </row>
    <row r="37" spans="1:6" ht="19.5" customHeight="1">
      <c r="A37" s="926"/>
      <c r="B37" s="938" t="s">
        <v>299</v>
      </c>
      <c r="C37" s="939"/>
      <c r="D37" s="381" t="s">
        <v>570</v>
      </c>
      <c r="E37" s="373">
        <v>4</v>
      </c>
      <c r="F37" s="366">
        <v>14</v>
      </c>
    </row>
    <row r="38" spans="1:6" ht="19.5" customHeight="1" thickBot="1">
      <c r="A38" s="927"/>
      <c r="B38" s="928" t="s">
        <v>300</v>
      </c>
      <c r="C38" s="929"/>
      <c r="D38" s="382" t="s">
        <v>474</v>
      </c>
      <c r="E38" s="374">
        <v>12</v>
      </c>
      <c r="F38" s="368">
        <v>120</v>
      </c>
    </row>
    <row r="39" spans="1:6" ht="19.5" customHeight="1" thickBot="1">
      <c r="A39" s="409" t="s">
        <v>484</v>
      </c>
      <c r="B39" s="936" t="s">
        <v>473</v>
      </c>
      <c r="C39" s="937"/>
      <c r="D39" s="318" t="s">
        <v>441</v>
      </c>
      <c r="E39" s="371">
        <v>2</v>
      </c>
      <c r="F39" s="364">
        <v>2</v>
      </c>
    </row>
    <row r="40" spans="1:6" ht="19.5" customHeight="1" thickBot="1">
      <c r="A40" s="549" t="s">
        <v>290</v>
      </c>
      <c r="B40" s="936" t="s">
        <v>269</v>
      </c>
      <c r="C40" s="937"/>
      <c r="D40" s="382" t="s">
        <v>270</v>
      </c>
      <c r="E40" s="374">
        <v>1</v>
      </c>
      <c r="F40" s="368">
        <v>5</v>
      </c>
    </row>
    <row r="41" spans="1:6" ht="19.5" customHeight="1">
      <c r="A41" s="910" t="s">
        <v>258</v>
      </c>
      <c r="B41" s="923" t="s">
        <v>569</v>
      </c>
      <c r="C41" s="924"/>
      <c r="D41" s="380" t="s">
        <v>354</v>
      </c>
      <c r="E41" s="372">
        <v>25</v>
      </c>
      <c r="F41" s="365">
        <v>1</v>
      </c>
    </row>
    <row r="42" spans="1:6" ht="19.5" customHeight="1">
      <c r="A42" s="911"/>
      <c r="B42" s="913" t="s">
        <v>574</v>
      </c>
      <c r="C42" s="914"/>
      <c r="D42" s="381" t="s">
        <v>354</v>
      </c>
      <c r="E42" s="373">
        <v>8</v>
      </c>
      <c r="F42" s="366">
        <v>1</v>
      </c>
    </row>
    <row r="43" spans="1:6" ht="19.5" customHeight="1" thickBot="1">
      <c r="A43" s="912"/>
      <c r="B43" s="915" t="s">
        <v>575</v>
      </c>
      <c r="C43" s="916"/>
      <c r="D43" s="382" t="s">
        <v>354</v>
      </c>
      <c r="E43" s="374">
        <v>36</v>
      </c>
      <c r="F43" s="368">
        <v>2</v>
      </c>
    </row>
    <row r="44" spans="1:6">
      <c r="A44" s="370" t="s">
        <v>519</v>
      </c>
    </row>
  </sheetData>
  <sheetProtection selectLockedCells="1"/>
  <mergeCells count="47">
    <mergeCell ref="B32:C32"/>
    <mergeCell ref="B40:C40"/>
    <mergeCell ref="B39:C39"/>
    <mergeCell ref="A19:A31"/>
    <mergeCell ref="B36:C36"/>
    <mergeCell ref="B37:C37"/>
    <mergeCell ref="B35:C35"/>
    <mergeCell ref="B23:C23"/>
    <mergeCell ref="B28:C28"/>
    <mergeCell ref="A1:F1"/>
    <mergeCell ref="B15:C15"/>
    <mergeCell ref="B13:C13"/>
    <mergeCell ref="B14:C14"/>
    <mergeCell ref="B3:C3"/>
    <mergeCell ref="B6:C6"/>
    <mergeCell ref="B7:C7"/>
    <mergeCell ref="B8:C8"/>
    <mergeCell ref="B10:C10"/>
    <mergeCell ref="B2:C2"/>
    <mergeCell ref="A6:A18"/>
    <mergeCell ref="B18:C18"/>
    <mergeCell ref="A3:A5"/>
    <mergeCell ref="B5:C5"/>
    <mergeCell ref="B9:C9"/>
    <mergeCell ref="B11:C11"/>
    <mergeCell ref="B12:C12"/>
    <mergeCell ref="B16:C16"/>
    <mergeCell ref="B26:C26"/>
    <mergeCell ref="B25:C25"/>
    <mergeCell ref="B24:C24"/>
    <mergeCell ref="B20:C20"/>
    <mergeCell ref="A41:A43"/>
    <mergeCell ref="B42:C42"/>
    <mergeCell ref="B43:C43"/>
    <mergeCell ref="B29:C29"/>
    <mergeCell ref="B17:C17"/>
    <mergeCell ref="B27:C27"/>
    <mergeCell ref="B19:C19"/>
    <mergeCell ref="B22:C22"/>
    <mergeCell ref="B21:C21"/>
    <mergeCell ref="B30:C30"/>
    <mergeCell ref="B41:C41"/>
    <mergeCell ref="A32:A38"/>
    <mergeCell ref="B31:C31"/>
    <mergeCell ref="B34:C34"/>
    <mergeCell ref="B33:C33"/>
    <mergeCell ref="B38:C38"/>
  </mergeCells>
  <phoneticPr fontId="1"/>
  <dataValidations count="2">
    <dataValidation imeMode="hiragana" allowBlank="1" showInputMessage="1" showErrorMessage="1" sqref="B1:B43 A6 C6:C16 C3:C4 G1:IV1 A1:A3 C1 A40:A41 C36:C40 C19:C34 D1:D43"/>
    <dataValidation imeMode="off" allowBlank="1" showInputMessage="1" showErrorMessage="1" sqref="E3:F43"/>
  </dataValidations>
  <pageMargins left="0.62992125984251968" right="0.35433070866141736" top="0.35433070866141736" bottom="0.39370078740157483" header="0.31496062992125984" footer="0.31496062992125984"/>
  <pageSetup paperSize="9" scale="97" firstPageNumber="13" orientation="portrait" useFirstPageNumber="1" r:id="rId1"/>
  <headerFooter>
    <oddFooter>&amp;C2-&amp;P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4"/>
  <sheetViews>
    <sheetView workbookViewId="0">
      <selection activeCell="D43" sqref="D43:D44"/>
    </sheetView>
  </sheetViews>
  <sheetFormatPr defaultRowHeight="13.5"/>
  <sheetData>
    <row r="4" spans="2:2">
      <c r="B4" s="46" t="s">
        <v>368</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52"/>
  <sheetViews>
    <sheetView topLeftCell="A37" zoomScale="115" zoomScaleNormal="115" zoomScalePageLayoutView="115" workbookViewId="0">
      <selection activeCell="D43" sqref="D43:D44"/>
    </sheetView>
  </sheetViews>
  <sheetFormatPr defaultRowHeight="13.5"/>
  <cols>
    <col min="1" max="7" width="13.25" style="46" customWidth="1"/>
    <col min="8" max="16384" width="9" style="46"/>
  </cols>
  <sheetData>
    <row r="1" spans="1:2" ht="20.25" customHeight="1">
      <c r="A1" s="52" t="s">
        <v>302</v>
      </c>
    </row>
    <row r="3" spans="1:2" ht="18.75">
      <c r="B3" s="55"/>
    </row>
    <row r="4" spans="1:2" ht="15.75">
      <c r="B4" s="56"/>
    </row>
    <row r="5" spans="1:2">
      <c r="B5" s="57"/>
    </row>
    <row r="6" spans="1:2" ht="15.75">
      <c r="B6" s="56"/>
    </row>
    <row r="7" spans="1:2">
      <c r="B7" s="58"/>
    </row>
    <row r="8" spans="1:2" ht="15.75">
      <c r="B8" s="56"/>
    </row>
    <row r="9" spans="1:2">
      <c r="B9" s="58"/>
    </row>
    <row r="10" spans="1:2" ht="15.75">
      <c r="B10" s="56"/>
    </row>
    <row r="11" spans="1:2">
      <c r="B11" s="59"/>
    </row>
    <row r="13" spans="1:2" ht="18.75">
      <c r="B13" s="55"/>
    </row>
    <row r="14" spans="1:2" ht="18.75">
      <c r="B14" s="55"/>
    </row>
    <row r="15" spans="1:2" ht="15.75">
      <c r="B15" s="56"/>
    </row>
    <row r="16" spans="1:2" ht="15.75">
      <c r="B16" s="56"/>
    </row>
    <row r="17" spans="2:2">
      <c r="B17" s="58"/>
    </row>
    <row r="19" spans="2:2" ht="18.75">
      <c r="B19" s="55"/>
    </row>
    <row r="20" spans="2:2" ht="18.75">
      <c r="B20" s="55"/>
    </row>
    <row r="21" spans="2:2" ht="18.75">
      <c r="B21" s="55"/>
    </row>
    <row r="22" spans="2:2" ht="15.75">
      <c r="B22" s="56"/>
    </row>
    <row r="23" spans="2:2">
      <c r="B23" s="59"/>
    </row>
    <row r="24" spans="2:2" ht="15.75">
      <c r="B24" s="56"/>
    </row>
    <row r="25" spans="2:2">
      <c r="B25" s="58"/>
    </row>
    <row r="27" spans="2:2" ht="18.75">
      <c r="B27" s="55"/>
    </row>
    <row r="28" spans="2:2" ht="18.75">
      <c r="B28" s="55"/>
    </row>
    <row r="29" spans="2:2" ht="15.75">
      <c r="B29" s="56"/>
    </row>
    <row r="30" spans="2:2">
      <c r="B30" s="58"/>
    </row>
    <row r="31" spans="2:2">
      <c r="B31" s="58"/>
    </row>
    <row r="33" spans="1:7" ht="18.75">
      <c r="B33" s="55"/>
    </row>
    <row r="34" spans="1:7" ht="18.75">
      <c r="B34" s="55"/>
    </row>
    <row r="35" spans="1:7" ht="18.75">
      <c r="B35" s="55"/>
    </row>
    <row r="36" spans="1:7" ht="17.25">
      <c r="B36" s="60"/>
    </row>
    <row r="37" spans="1:7" ht="14.25">
      <c r="B37" s="61"/>
    </row>
    <row r="38" spans="1:7" ht="18.75">
      <c r="B38" s="62"/>
    </row>
    <row r="41" spans="1:7" ht="18" customHeight="1"/>
    <row r="42" spans="1:7" ht="19.5" thickBot="1">
      <c r="A42" s="63" t="s">
        <v>303</v>
      </c>
    </row>
    <row r="43" spans="1:7" ht="12" customHeight="1">
      <c r="A43" s="560"/>
      <c r="B43" s="103" t="s">
        <v>0</v>
      </c>
      <c r="C43" s="562" t="s">
        <v>281</v>
      </c>
      <c r="D43" s="562" t="s">
        <v>282</v>
      </c>
      <c r="E43" s="558" t="s">
        <v>345</v>
      </c>
      <c r="F43" s="564" t="s">
        <v>304</v>
      </c>
      <c r="G43" s="564" t="s">
        <v>283</v>
      </c>
    </row>
    <row r="44" spans="1:7" ht="12" customHeight="1" thickBot="1">
      <c r="A44" s="561"/>
      <c r="B44" s="64" t="s">
        <v>415</v>
      </c>
      <c r="C44" s="563"/>
      <c r="D44" s="563"/>
      <c r="E44" s="559"/>
      <c r="F44" s="565"/>
      <c r="G44" s="565"/>
    </row>
    <row r="45" spans="1:7" ht="18.95" customHeight="1">
      <c r="A45" s="65" t="s">
        <v>305</v>
      </c>
      <c r="B45" s="179" t="s">
        <v>418</v>
      </c>
      <c r="C45" s="180" t="s">
        <v>419</v>
      </c>
      <c r="D45" s="181" t="s">
        <v>420</v>
      </c>
      <c r="E45" s="182" t="s">
        <v>346</v>
      </c>
      <c r="F45" s="180" t="s">
        <v>306</v>
      </c>
      <c r="G45" s="180" t="s">
        <v>307</v>
      </c>
    </row>
    <row r="46" spans="1:7" ht="18.95" customHeight="1">
      <c r="A46" s="66" t="s">
        <v>308</v>
      </c>
      <c r="B46" s="183">
        <v>3731.72</v>
      </c>
      <c r="C46" s="184">
        <v>393.93</v>
      </c>
      <c r="D46" s="184">
        <v>259.66000000000003</v>
      </c>
      <c r="E46" s="185">
        <v>550.86</v>
      </c>
      <c r="F46" s="184">
        <v>136.66</v>
      </c>
      <c r="G46" s="184">
        <v>290.49</v>
      </c>
    </row>
    <row r="47" spans="1:7" ht="18.95" customHeight="1">
      <c r="A47" s="66" t="s">
        <v>309</v>
      </c>
      <c r="B47" s="183">
        <v>1469</v>
      </c>
      <c r="C47" s="184">
        <v>169.8</v>
      </c>
      <c r="D47" s="184">
        <v>146.5</v>
      </c>
      <c r="E47" s="185">
        <v>325.64</v>
      </c>
      <c r="F47" s="184">
        <v>74.959999999999994</v>
      </c>
      <c r="G47" s="184">
        <v>154.13999999999999</v>
      </c>
    </row>
    <row r="48" spans="1:7" ht="18.95" customHeight="1">
      <c r="A48" s="66" t="s">
        <v>310</v>
      </c>
      <c r="B48" s="183">
        <v>3847.79</v>
      </c>
      <c r="C48" s="184">
        <v>259.8</v>
      </c>
      <c r="D48" s="184">
        <v>214.71</v>
      </c>
      <c r="E48" s="185">
        <v>608</v>
      </c>
      <c r="F48" s="184">
        <v>149.91999999999999</v>
      </c>
      <c r="G48" s="184">
        <v>258.70999999999998</v>
      </c>
    </row>
    <row r="49" spans="1:7" ht="18.95" customHeight="1">
      <c r="A49" s="66" t="s">
        <v>311</v>
      </c>
      <c r="B49" s="91" t="s">
        <v>312</v>
      </c>
      <c r="C49" s="91" t="s">
        <v>313</v>
      </c>
      <c r="D49" s="91" t="s">
        <v>353</v>
      </c>
      <c r="E49" s="91" t="s">
        <v>353</v>
      </c>
      <c r="F49" s="91" t="s">
        <v>313</v>
      </c>
      <c r="G49" s="91" t="s">
        <v>313</v>
      </c>
    </row>
    <row r="50" spans="1:7" ht="18.95" customHeight="1">
      <c r="A50" s="67" t="s">
        <v>314</v>
      </c>
      <c r="B50" s="129" t="s">
        <v>315</v>
      </c>
      <c r="C50" s="91" t="s">
        <v>416</v>
      </c>
      <c r="D50" s="91" t="s">
        <v>316</v>
      </c>
      <c r="E50" s="92" t="s">
        <v>372</v>
      </c>
      <c r="F50" s="91" t="s">
        <v>417</v>
      </c>
      <c r="G50" s="91" t="s">
        <v>317</v>
      </c>
    </row>
    <row r="51" spans="1:7" ht="12" customHeight="1">
      <c r="A51" s="102" t="s">
        <v>318</v>
      </c>
      <c r="B51" s="556" t="s">
        <v>319</v>
      </c>
      <c r="C51" s="556" t="s">
        <v>319</v>
      </c>
      <c r="D51" s="556" t="s">
        <v>320</v>
      </c>
      <c r="E51" s="566" t="s">
        <v>319</v>
      </c>
      <c r="F51" s="556" t="s">
        <v>321</v>
      </c>
      <c r="G51" s="556" t="s">
        <v>317</v>
      </c>
    </row>
    <row r="52" spans="1:7" ht="12" customHeight="1" thickBot="1">
      <c r="A52" s="68" t="s">
        <v>322</v>
      </c>
      <c r="B52" s="557"/>
      <c r="C52" s="557"/>
      <c r="D52" s="557"/>
      <c r="E52" s="557"/>
      <c r="F52" s="557"/>
      <c r="G52" s="557"/>
    </row>
  </sheetData>
  <sheetProtection formatCells="0" selectLockedCells="1"/>
  <mergeCells count="12">
    <mergeCell ref="F51:F52"/>
    <mergeCell ref="E43:E44"/>
    <mergeCell ref="G51:G52"/>
    <mergeCell ref="A43:A44"/>
    <mergeCell ref="C43:C44"/>
    <mergeCell ref="D43:D44"/>
    <mergeCell ref="F43:F44"/>
    <mergeCell ref="G43:G44"/>
    <mergeCell ref="B51:B52"/>
    <mergeCell ref="C51:C52"/>
    <mergeCell ref="D51:D52"/>
    <mergeCell ref="E51:E52"/>
  </mergeCells>
  <phoneticPr fontId="1"/>
  <dataValidations count="1">
    <dataValidation imeMode="hiragana" allowBlank="1" showInputMessage="1" showErrorMessage="1" sqref="A1"/>
  </dataValidations>
  <pageMargins left="0.70866141732283472" right="0.23622047244094491" top="0.51181102362204722" bottom="0.59055118110236227" header="0.31496062992125984" footer="0.31496062992125984"/>
  <pageSetup paperSize="9" orientation="portrait" useFirstPageNumber="1" r:id="rId1"/>
  <headerFooter>
    <oddFooter xml:space="preserve">&amp;C2-&amp;P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Y61"/>
  <sheetViews>
    <sheetView zoomScale="85" zoomScaleNormal="85" workbookViewId="0">
      <selection activeCell="D43" sqref="D43:D44"/>
    </sheetView>
  </sheetViews>
  <sheetFormatPr defaultRowHeight="13.5"/>
  <cols>
    <col min="1" max="10" width="4.125" style="46" customWidth="1"/>
    <col min="11" max="11" width="3.875" style="46" customWidth="1"/>
    <col min="12" max="15" width="4.125" style="46" customWidth="1"/>
    <col min="16" max="17" width="2.625" style="46" customWidth="1"/>
    <col min="18" max="18" width="3.875" style="46" customWidth="1"/>
    <col min="19" max="19" width="1.25" style="46" customWidth="1"/>
    <col min="20" max="24" width="4.125" style="46" customWidth="1"/>
    <col min="25" max="25" width="1.625" style="46" customWidth="1"/>
    <col min="26" max="28" width="4.125" style="46" customWidth="1"/>
    <col min="29" max="16384" width="9" style="46"/>
  </cols>
  <sheetData>
    <row r="1" spans="1:25" ht="13.5" customHeight="1">
      <c r="B1" s="574" t="s">
        <v>323</v>
      </c>
      <c r="C1" s="574"/>
      <c r="D1" s="574"/>
      <c r="E1" s="574"/>
      <c r="F1" s="574"/>
      <c r="G1" s="574"/>
      <c r="H1" s="7"/>
      <c r="I1" s="7"/>
      <c r="J1" s="7"/>
    </row>
    <row r="2" spans="1:25" ht="13.5" customHeight="1">
      <c r="B2" s="574"/>
      <c r="C2" s="574"/>
      <c r="D2" s="574"/>
      <c r="E2" s="574"/>
      <c r="F2" s="574"/>
      <c r="G2" s="574"/>
      <c r="H2" s="7"/>
      <c r="I2" s="7"/>
      <c r="J2" s="7"/>
    </row>
    <row r="3" spans="1:25" ht="13.5" customHeight="1">
      <c r="A3" s="69"/>
      <c r="B3" s="69"/>
      <c r="C3" s="69"/>
      <c r="D3" s="69"/>
      <c r="E3" s="69"/>
      <c r="F3" s="69"/>
      <c r="G3" s="69"/>
      <c r="H3" s="69"/>
      <c r="I3" s="69"/>
      <c r="J3" s="69"/>
      <c r="R3" s="70"/>
      <c r="S3" s="71"/>
      <c r="T3" s="573" t="s">
        <v>324</v>
      </c>
      <c r="U3" s="573"/>
      <c r="V3" s="573"/>
      <c r="W3" s="573"/>
      <c r="X3" s="573"/>
      <c r="Y3" s="72"/>
    </row>
    <row r="4" spans="1:25" ht="15" customHeight="1">
      <c r="A4" s="69"/>
      <c r="B4" s="69"/>
      <c r="C4" s="69"/>
      <c r="D4" s="69"/>
      <c r="E4" s="69"/>
      <c r="F4" s="69"/>
      <c r="G4" s="69"/>
      <c r="H4" s="69"/>
      <c r="I4" s="69"/>
      <c r="J4" s="69"/>
      <c r="Q4" s="53"/>
      <c r="T4" s="573"/>
      <c r="U4" s="573"/>
      <c r="V4" s="573"/>
      <c r="W4" s="573"/>
      <c r="X4" s="573"/>
      <c r="Y4" s="72"/>
    </row>
    <row r="5" spans="1:25" ht="15" customHeight="1">
      <c r="A5" s="69"/>
      <c r="B5" s="69"/>
      <c r="C5" s="69"/>
      <c r="D5" s="69"/>
      <c r="E5" s="69"/>
      <c r="F5" s="69"/>
      <c r="G5" s="69"/>
      <c r="H5" s="69"/>
      <c r="I5" s="69"/>
      <c r="J5" s="69"/>
      <c r="Q5" s="53"/>
      <c r="T5" s="573" t="s">
        <v>325</v>
      </c>
      <c r="U5" s="573"/>
      <c r="V5" s="573"/>
      <c r="W5" s="573"/>
      <c r="X5" s="573"/>
      <c r="Y5" s="72"/>
    </row>
    <row r="6" spans="1:25" ht="15" customHeight="1">
      <c r="A6" s="69"/>
      <c r="B6" s="69"/>
      <c r="C6" s="69"/>
      <c r="D6" s="69"/>
      <c r="E6" s="79"/>
      <c r="F6" s="71"/>
      <c r="H6" s="567" t="s">
        <v>326</v>
      </c>
      <c r="I6" s="568"/>
      <c r="J6" s="568"/>
      <c r="K6" s="568"/>
      <c r="L6" s="568"/>
      <c r="M6" s="569"/>
      <c r="N6" s="70"/>
      <c r="O6" s="70"/>
      <c r="P6" s="70"/>
      <c r="Q6" s="74"/>
      <c r="R6" s="75"/>
      <c r="S6" s="71"/>
      <c r="T6" s="573"/>
      <c r="U6" s="573"/>
      <c r="V6" s="573"/>
      <c r="W6" s="573"/>
      <c r="X6" s="573"/>
      <c r="Y6" s="72"/>
    </row>
    <row r="7" spans="1:25" ht="15" customHeight="1">
      <c r="A7" s="69"/>
      <c r="B7" s="575" t="s">
        <v>329</v>
      </c>
      <c r="C7" s="576"/>
      <c r="D7" s="79"/>
      <c r="E7" s="79"/>
      <c r="F7" s="195"/>
      <c r="G7" s="75"/>
      <c r="H7" s="570"/>
      <c r="I7" s="571"/>
      <c r="J7" s="571"/>
      <c r="K7" s="571"/>
      <c r="L7" s="571"/>
      <c r="M7" s="572"/>
      <c r="Q7" s="53"/>
      <c r="R7" s="70"/>
      <c r="S7" s="71"/>
      <c r="T7" s="573" t="s">
        <v>327</v>
      </c>
      <c r="U7" s="573"/>
      <c r="V7" s="573"/>
      <c r="W7" s="573"/>
      <c r="X7" s="573"/>
      <c r="Y7" s="72"/>
    </row>
    <row r="8" spans="1:25" ht="15" customHeight="1">
      <c r="A8" s="69"/>
      <c r="B8" s="577"/>
      <c r="C8" s="578"/>
      <c r="D8" s="79"/>
      <c r="E8" s="79"/>
      <c r="F8" s="312"/>
      <c r="G8" s="79"/>
      <c r="H8" s="69"/>
      <c r="I8" s="69"/>
      <c r="J8" s="69"/>
      <c r="Q8" s="53"/>
      <c r="T8" s="573"/>
      <c r="U8" s="573"/>
      <c r="V8" s="573"/>
      <c r="W8" s="573"/>
      <c r="X8" s="573"/>
      <c r="Y8" s="72"/>
    </row>
    <row r="9" spans="1:25" ht="15" customHeight="1">
      <c r="A9" s="69"/>
      <c r="B9" s="577"/>
      <c r="C9" s="578"/>
      <c r="D9" s="79"/>
      <c r="E9" s="79"/>
      <c r="F9" s="312"/>
      <c r="G9" s="79"/>
      <c r="Q9" s="53"/>
      <c r="R9" s="70"/>
      <c r="S9" s="71"/>
      <c r="T9" s="573" t="s">
        <v>328</v>
      </c>
      <c r="U9" s="573"/>
      <c r="V9" s="573"/>
      <c r="W9" s="573"/>
      <c r="X9" s="573"/>
      <c r="Y9" s="72"/>
    </row>
    <row r="10" spans="1:25" ht="15" customHeight="1">
      <c r="A10" s="69"/>
      <c r="B10" s="577"/>
      <c r="C10" s="578"/>
      <c r="D10" s="79"/>
      <c r="E10" s="79"/>
      <c r="F10" s="312"/>
      <c r="G10" s="79"/>
      <c r="T10" s="573"/>
      <c r="U10" s="573"/>
      <c r="V10" s="573"/>
      <c r="W10" s="573"/>
      <c r="X10" s="573"/>
      <c r="Y10" s="72"/>
    </row>
    <row r="11" spans="1:25" ht="15" customHeight="1">
      <c r="A11" s="69"/>
      <c r="B11" s="577"/>
      <c r="C11" s="578"/>
      <c r="D11" s="79"/>
      <c r="E11" s="79"/>
      <c r="F11" s="312"/>
      <c r="G11" s="79"/>
      <c r="H11" s="69"/>
      <c r="I11" s="69"/>
      <c r="J11" s="69"/>
      <c r="T11" s="76"/>
      <c r="U11" s="76"/>
      <c r="V11" s="76"/>
      <c r="W11" s="76"/>
      <c r="X11" s="76"/>
      <c r="Y11" s="76"/>
    </row>
    <row r="12" spans="1:25" ht="15" customHeight="1">
      <c r="A12" s="69"/>
      <c r="B12" s="577"/>
      <c r="C12" s="578"/>
      <c r="D12" s="79"/>
      <c r="E12" s="79"/>
      <c r="F12" s="312"/>
      <c r="G12" s="79"/>
      <c r="H12" s="69"/>
      <c r="I12" s="69"/>
      <c r="J12" s="69"/>
      <c r="T12" s="573" t="s">
        <v>333</v>
      </c>
      <c r="U12" s="573"/>
      <c r="V12" s="573"/>
      <c r="W12" s="573"/>
      <c r="X12" s="573"/>
      <c r="Y12" s="72"/>
    </row>
    <row r="13" spans="1:25" ht="15" customHeight="1">
      <c r="A13" s="69"/>
      <c r="B13" s="577"/>
      <c r="C13" s="578"/>
      <c r="D13" s="79"/>
      <c r="E13" s="71"/>
      <c r="F13" s="196"/>
      <c r="G13" s="71"/>
      <c r="R13" s="195"/>
      <c r="S13" s="71"/>
      <c r="T13" s="573"/>
      <c r="U13" s="573"/>
      <c r="V13" s="573"/>
      <c r="W13" s="573"/>
      <c r="X13" s="573"/>
      <c r="Y13" s="72"/>
    </row>
    <row r="14" spans="1:25" ht="15" customHeight="1">
      <c r="A14" s="69"/>
      <c r="B14" s="577"/>
      <c r="C14" s="578"/>
      <c r="D14" s="77"/>
      <c r="E14" s="77"/>
      <c r="F14" s="100"/>
      <c r="G14" s="309"/>
      <c r="H14" s="567" t="s">
        <v>331</v>
      </c>
      <c r="I14" s="568"/>
      <c r="J14" s="568"/>
      <c r="K14" s="568"/>
      <c r="L14" s="568"/>
      <c r="M14" s="569"/>
      <c r="N14" s="70"/>
      <c r="O14" s="70"/>
      <c r="P14" s="70"/>
      <c r="Q14" s="53"/>
      <c r="R14" s="70"/>
      <c r="S14" s="71"/>
      <c r="T14" s="573" t="s">
        <v>330</v>
      </c>
      <c r="U14" s="573"/>
      <c r="V14" s="573"/>
      <c r="W14" s="573"/>
      <c r="X14" s="573"/>
      <c r="Y14" s="72"/>
    </row>
    <row r="15" spans="1:25" ht="15" customHeight="1">
      <c r="A15" s="69"/>
      <c r="B15" s="577"/>
      <c r="C15" s="578"/>
      <c r="D15" s="79"/>
      <c r="E15" s="79"/>
      <c r="F15" s="196"/>
      <c r="G15" s="75"/>
      <c r="H15" s="570"/>
      <c r="I15" s="571"/>
      <c r="J15" s="571"/>
      <c r="K15" s="571"/>
      <c r="L15" s="571"/>
      <c r="M15" s="572"/>
      <c r="Q15" s="194"/>
      <c r="R15" s="75"/>
      <c r="S15" s="71"/>
      <c r="T15" s="573"/>
      <c r="U15" s="573"/>
      <c r="V15" s="573"/>
      <c r="W15" s="573"/>
      <c r="X15" s="573"/>
      <c r="Y15" s="72"/>
    </row>
    <row r="16" spans="1:25" ht="15" customHeight="1">
      <c r="A16" s="69"/>
      <c r="B16" s="577"/>
      <c r="C16" s="578"/>
      <c r="D16" s="71"/>
      <c r="E16" s="71"/>
      <c r="F16" s="196"/>
      <c r="G16" s="71"/>
      <c r="R16" s="100"/>
      <c r="S16" s="71"/>
      <c r="T16" s="573" t="s">
        <v>332</v>
      </c>
      <c r="U16" s="573"/>
      <c r="V16" s="573"/>
      <c r="W16" s="573"/>
      <c r="X16" s="573"/>
      <c r="Y16" s="72"/>
    </row>
    <row r="17" spans="1:25" ht="15" customHeight="1">
      <c r="A17" s="69"/>
      <c r="B17" s="577"/>
      <c r="C17" s="578"/>
      <c r="D17" s="79"/>
      <c r="E17" s="71"/>
      <c r="F17" s="196"/>
      <c r="G17" s="71"/>
      <c r="T17" s="573"/>
      <c r="U17" s="573"/>
      <c r="V17" s="573"/>
      <c r="W17" s="573"/>
      <c r="X17" s="573"/>
      <c r="Y17" s="72"/>
    </row>
    <row r="18" spans="1:25" ht="15" customHeight="1">
      <c r="A18" s="69"/>
      <c r="B18" s="577"/>
      <c r="C18" s="578"/>
      <c r="D18" s="79"/>
      <c r="E18" s="71"/>
      <c r="F18" s="196"/>
      <c r="G18" s="71"/>
      <c r="Q18" s="71"/>
      <c r="R18" s="71"/>
      <c r="Y18" s="76"/>
    </row>
    <row r="19" spans="1:25" ht="15" customHeight="1">
      <c r="A19" s="69"/>
      <c r="B19" s="577"/>
      <c r="C19" s="578"/>
      <c r="D19" s="79"/>
      <c r="E19" s="71"/>
      <c r="F19" s="196"/>
      <c r="G19" s="71"/>
      <c r="R19" s="69"/>
      <c r="S19" s="69"/>
      <c r="T19" s="573" t="s">
        <v>334</v>
      </c>
      <c r="U19" s="573"/>
      <c r="V19" s="573"/>
      <c r="W19" s="573"/>
      <c r="X19" s="573"/>
      <c r="Y19" s="72"/>
    </row>
    <row r="20" spans="1:25" ht="15" customHeight="1">
      <c r="A20" s="69"/>
      <c r="B20" s="577"/>
      <c r="C20" s="578"/>
      <c r="D20" s="79"/>
      <c r="E20" s="71"/>
      <c r="F20" s="196"/>
      <c r="G20" s="71"/>
      <c r="Q20" s="192"/>
      <c r="R20" s="78"/>
      <c r="S20" s="79"/>
      <c r="T20" s="573"/>
      <c r="U20" s="573"/>
      <c r="V20" s="573"/>
      <c r="W20" s="573"/>
      <c r="X20" s="573"/>
      <c r="Y20" s="72"/>
    </row>
    <row r="21" spans="1:25" ht="15" customHeight="1">
      <c r="A21" s="69"/>
      <c r="B21" s="579"/>
      <c r="C21" s="580"/>
      <c r="D21" s="79"/>
      <c r="E21" s="71"/>
      <c r="F21" s="100"/>
      <c r="G21" s="309"/>
      <c r="H21" s="567" t="s">
        <v>335</v>
      </c>
      <c r="I21" s="568"/>
      <c r="J21" s="568"/>
      <c r="K21" s="568"/>
      <c r="L21" s="568"/>
      <c r="M21" s="569"/>
      <c r="N21" s="77"/>
      <c r="O21" s="77"/>
      <c r="P21" s="70"/>
      <c r="Q21" s="101"/>
      <c r="R21" s="77"/>
      <c r="S21" s="79"/>
      <c r="T21" s="573" t="s">
        <v>340</v>
      </c>
      <c r="U21" s="573"/>
      <c r="V21" s="573"/>
      <c r="W21" s="573"/>
      <c r="X21" s="573"/>
      <c r="Y21" s="72"/>
    </row>
    <row r="22" spans="1:25" ht="15" customHeight="1">
      <c r="A22" s="69"/>
      <c r="B22" s="69"/>
      <c r="C22" s="312"/>
      <c r="D22" s="79"/>
      <c r="H22" s="570"/>
      <c r="I22" s="571"/>
      <c r="J22" s="571"/>
      <c r="K22" s="571"/>
      <c r="L22" s="571"/>
      <c r="M22" s="572"/>
      <c r="N22" s="69"/>
      <c r="O22" s="69"/>
      <c r="Q22" s="113"/>
      <c r="R22" s="69"/>
      <c r="S22" s="69"/>
      <c r="T22" s="573"/>
      <c r="U22" s="573"/>
      <c r="V22" s="573"/>
      <c r="W22" s="573"/>
      <c r="X22" s="573"/>
      <c r="Y22" s="72"/>
    </row>
    <row r="23" spans="1:25" ht="15" customHeight="1">
      <c r="B23" s="112"/>
      <c r="C23" s="313"/>
      <c r="D23" s="79"/>
      <c r="Q23" s="192"/>
      <c r="R23" s="77"/>
      <c r="T23" s="573" t="s">
        <v>481</v>
      </c>
      <c r="U23" s="573"/>
      <c r="V23" s="573"/>
      <c r="W23" s="573"/>
      <c r="X23" s="573"/>
    </row>
    <row r="24" spans="1:25" ht="15" customHeight="1">
      <c r="A24" s="69"/>
      <c r="B24" s="69"/>
      <c r="C24" s="312"/>
      <c r="D24" s="79"/>
      <c r="Q24" s="71"/>
      <c r="T24" s="573"/>
      <c r="U24" s="573"/>
      <c r="V24" s="573"/>
      <c r="W24" s="573"/>
      <c r="X24" s="573"/>
      <c r="Y24" s="76"/>
    </row>
    <row r="25" spans="1:25" ht="15" customHeight="1">
      <c r="A25" s="69"/>
      <c r="B25" s="69"/>
      <c r="C25" s="312"/>
      <c r="D25" s="79"/>
      <c r="Q25" s="71"/>
      <c r="R25" s="71"/>
      <c r="T25" s="193"/>
      <c r="U25" s="193"/>
      <c r="V25" s="193"/>
      <c r="W25" s="193"/>
      <c r="X25" s="193"/>
      <c r="Y25" s="76"/>
    </row>
    <row r="26" spans="1:25" ht="15" customHeight="1">
      <c r="A26" s="69"/>
      <c r="C26" s="196"/>
      <c r="D26" s="79"/>
      <c r="Q26" s="71"/>
      <c r="R26" s="191"/>
      <c r="S26" s="71"/>
      <c r="T26" s="573" t="s">
        <v>336</v>
      </c>
      <c r="U26" s="573"/>
      <c r="V26" s="573"/>
      <c r="W26" s="573"/>
      <c r="X26" s="573"/>
      <c r="Y26" s="72"/>
    </row>
    <row r="27" spans="1:25" ht="15" customHeight="1">
      <c r="A27" s="69"/>
      <c r="C27" s="196"/>
      <c r="D27" s="79"/>
      <c r="R27" s="196"/>
      <c r="T27" s="573"/>
      <c r="U27" s="573"/>
      <c r="V27" s="573"/>
      <c r="W27" s="573"/>
      <c r="X27" s="573"/>
      <c r="Y27" s="72"/>
    </row>
    <row r="28" spans="1:25" ht="15" customHeight="1">
      <c r="A28" s="69"/>
      <c r="B28" s="567" t="s">
        <v>338</v>
      </c>
      <c r="C28" s="568"/>
      <c r="D28" s="568"/>
      <c r="E28" s="568"/>
      <c r="F28" s="568"/>
      <c r="G28" s="569"/>
      <c r="L28" s="79"/>
      <c r="M28" s="79"/>
      <c r="N28" s="79"/>
      <c r="O28" s="79"/>
      <c r="P28" s="71"/>
      <c r="Q28" s="311"/>
      <c r="T28" s="573" t="s">
        <v>337</v>
      </c>
      <c r="U28" s="573"/>
      <c r="V28" s="573"/>
      <c r="W28" s="573"/>
      <c r="X28" s="573"/>
      <c r="Y28" s="72"/>
    </row>
    <row r="29" spans="1:25" ht="15" customHeight="1">
      <c r="A29" s="69"/>
      <c r="B29" s="581"/>
      <c r="C29" s="582"/>
      <c r="D29" s="582"/>
      <c r="E29" s="582"/>
      <c r="F29" s="582"/>
      <c r="G29" s="583"/>
      <c r="H29" s="309"/>
      <c r="I29" s="309"/>
      <c r="J29" s="309"/>
      <c r="K29" s="309"/>
      <c r="L29" s="77"/>
      <c r="M29" s="77"/>
      <c r="N29" s="77"/>
      <c r="O29" s="77"/>
      <c r="P29" s="309"/>
      <c r="Q29" s="310"/>
      <c r="R29" s="195"/>
      <c r="S29" s="71"/>
      <c r="T29" s="573"/>
      <c r="U29" s="573"/>
      <c r="V29" s="573"/>
      <c r="W29" s="573"/>
      <c r="X29" s="573"/>
      <c r="Y29" s="72"/>
    </row>
    <row r="30" spans="1:25" ht="15" customHeight="1">
      <c r="A30" s="69"/>
      <c r="B30" s="581"/>
      <c r="C30" s="582"/>
      <c r="D30" s="582"/>
      <c r="E30" s="582"/>
      <c r="F30" s="582"/>
      <c r="G30" s="583"/>
      <c r="R30" s="100"/>
      <c r="S30" s="71"/>
      <c r="T30" s="573" t="s">
        <v>339</v>
      </c>
      <c r="U30" s="573"/>
      <c r="V30" s="573"/>
      <c r="W30" s="573"/>
      <c r="X30" s="573"/>
      <c r="Y30" s="72"/>
    </row>
    <row r="31" spans="1:25" ht="15" customHeight="1">
      <c r="A31" s="69"/>
      <c r="B31" s="570"/>
      <c r="C31" s="571"/>
      <c r="D31" s="571"/>
      <c r="E31" s="571"/>
      <c r="F31" s="571"/>
      <c r="G31" s="572"/>
      <c r="H31" s="79"/>
      <c r="I31" s="79"/>
      <c r="L31" s="69"/>
      <c r="M31" s="69"/>
      <c r="N31" s="69"/>
      <c r="O31" s="69"/>
      <c r="Q31" s="53"/>
      <c r="T31" s="573"/>
      <c r="U31" s="573"/>
      <c r="V31" s="573"/>
      <c r="W31" s="573"/>
      <c r="X31" s="573"/>
      <c r="Y31" s="72"/>
    </row>
    <row r="32" spans="1:25" ht="15" customHeight="1">
      <c r="A32" s="69"/>
      <c r="D32" s="69"/>
      <c r="E32" s="196"/>
      <c r="F32" s="71"/>
      <c r="G32" s="79"/>
      <c r="H32" s="79"/>
      <c r="I32" s="79"/>
      <c r="L32" s="69"/>
      <c r="M32" s="69"/>
      <c r="N32" s="69"/>
      <c r="O32" s="69"/>
      <c r="Q32" s="53"/>
      <c r="R32" s="70"/>
      <c r="S32" s="71"/>
      <c r="T32" s="573" t="s">
        <v>340</v>
      </c>
      <c r="U32" s="573"/>
      <c r="V32" s="573"/>
      <c r="W32" s="573"/>
      <c r="X32" s="573"/>
      <c r="Y32" s="72"/>
    </row>
    <row r="33" spans="1:25" ht="15" customHeight="1">
      <c r="A33" s="69"/>
      <c r="E33" s="196"/>
      <c r="F33" s="71"/>
      <c r="G33" s="71"/>
      <c r="H33" s="79"/>
      <c r="I33" s="71"/>
      <c r="O33" s="69"/>
      <c r="T33" s="573"/>
      <c r="U33" s="573"/>
      <c r="V33" s="573"/>
      <c r="W33" s="573"/>
      <c r="X33" s="573"/>
      <c r="Y33" s="72"/>
    </row>
    <row r="34" spans="1:25" ht="15" customHeight="1">
      <c r="A34" s="69"/>
      <c r="E34" s="196"/>
      <c r="F34" s="71"/>
      <c r="G34" s="71"/>
      <c r="H34" s="79"/>
      <c r="I34" s="71"/>
      <c r="T34" s="76"/>
      <c r="U34" s="76"/>
      <c r="V34" s="76"/>
      <c r="W34" s="76"/>
      <c r="X34" s="76"/>
      <c r="Y34" s="76"/>
    </row>
    <row r="35" spans="1:25" ht="15" customHeight="1">
      <c r="A35" s="69"/>
      <c r="B35" s="69"/>
      <c r="C35" s="69"/>
      <c r="D35" s="69"/>
      <c r="E35" s="312"/>
      <c r="F35" s="79"/>
      <c r="G35" s="79"/>
      <c r="H35" s="79"/>
      <c r="I35" s="77"/>
      <c r="R35" s="69"/>
      <c r="S35" s="69"/>
      <c r="T35" s="573" t="s">
        <v>336</v>
      </c>
      <c r="U35" s="573"/>
      <c r="V35" s="573"/>
      <c r="W35" s="573"/>
      <c r="X35" s="573"/>
      <c r="Y35" s="72"/>
    </row>
    <row r="36" spans="1:25" ht="15" customHeight="1">
      <c r="A36" s="69"/>
      <c r="B36" s="69"/>
      <c r="C36" s="69"/>
      <c r="D36" s="69"/>
      <c r="E36" s="73"/>
      <c r="F36" s="309"/>
      <c r="G36" s="309"/>
      <c r="H36" s="567" t="s">
        <v>123</v>
      </c>
      <c r="I36" s="582"/>
      <c r="J36" s="568"/>
      <c r="K36" s="568"/>
      <c r="L36" s="568"/>
      <c r="M36" s="569"/>
      <c r="O36" s="71"/>
      <c r="P36" s="309"/>
      <c r="Q36" s="74"/>
      <c r="R36" s="78"/>
      <c r="S36" s="79"/>
      <c r="T36" s="573"/>
      <c r="U36" s="573"/>
      <c r="V36" s="573"/>
      <c r="W36" s="573"/>
      <c r="X36" s="573"/>
      <c r="Y36" s="72"/>
    </row>
    <row r="37" spans="1:25" ht="15" customHeight="1">
      <c r="A37" s="69"/>
      <c r="B37" s="69"/>
      <c r="C37" s="69"/>
      <c r="D37" s="69"/>
      <c r="E37" s="314"/>
      <c r="F37" s="75"/>
      <c r="G37" s="75"/>
      <c r="H37" s="570"/>
      <c r="I37" s="571"/>
      <c r="J37" s="571"/>
      <c r="K37" s="571"/>
      <c r="L37" s="571"/>
      <c r="M37" s="572"/>
      <c r="N37" s="75"/>
      <c r="O37" s="75"/>
      <c r="Q37" s="53"/>
      <c r="R37" s="77"/>
      <c r="S37" s="79"/>
      <c r="T37" s="573" t="s">
        <v>340</v>
      </c>
      <c r="U37" s="573"/>
      <c r="V37" s="573"/>
      <c r="W37" s="573"/>
      <c r="X37" s="573"/>
      <c r="Y37" s="72"/>
    </row>
    <row r="38" spans="1:25" ht="15" customHeight="1">
      <c r="A38" s="69"/>
      <c r="B38" s="69"/>
      <c r="C38" s="69"/>
      <c r="D38" s="69"/>
      <c r="E38" s="312"/>
      <c r="F38" s="71"/>
      <c r="G38" s="71"/>
      <c r="H38" s="79"/>
      <c r="I38" s="75"/>
      <c r="L38" s="69"/>
      <c r="M38" s="69"/>
      <c r="N38" s="79"/>
      <c r="O38" s="79"/>
      <c r="R38" s="69"/>
      <c r="S38" s="69"/>
      <c r="T38" s="573"/>
      <c r="U38" s="573"/>
      <c r="V38" s="573"/>
      <c r="W38" s="573"/>
      <c r="X38" s="573"/>
      <c r="Y38" s="72"/>
    </row>
    <row r="39" spans="1:25" ht="15" customHeight="1">
      <c r="A39" s="69"/>
      <c r="B39" s="69"/>
      <c r="C39" s="69"/>
      <c r="D39" s="69"/>
      <c r="E39" s="312"/>
      <c r="F39" s="71"/>
      <c r="G39" s="71"/>
      <c r="H39" s="79"/>
      <c r="I39" s="71"/>
      <c r="N39" s="71"/>
      <c r="O39" s="71"/>
      <c r="T39" s="76"/>
      <c r="U39" s="76"/>
      <c r="V39" s="76"/>
      <c r="W39" s="76"/>
      <c r="X39" s="76"/>
      <c r="Y39" s="76"/>
    </row>
    <row r="40" spans="1:25" ht="15" customHeight="1">
      <c r="A40" s="69"/>
      <c r="B40" s="69"/>
      <c r="C40" s="69"/>
      <c r="D40" s="69"/>
      <c r="E40" s="312"/>
      <c r="F40" s="71"/>
      <c r="G40" s="71"/>
      <c r="H40" s="79"/>
      <c r="I40" s="309"/>
      <c r="N40" s="71"/>
      <c r="O40" s="71"/>
      <c r="R40" s="69"/>
      <c r="S40" s="69"/>
      <c r="T40" s="573" t="s">
        <v>336</v>
      </c>
      <c r="U40" s="573"/>
      <c r="V40" s="573"/>
      <c r="W40" s="573"/>
      <c r="X40" s="573"/>
      <c r="Y40" s="72"/>
    </row>
    <row r="41" spans="1:25" ht="15" customHeight="1">
      <c r="A41" s="69"/>
      <c r="B41" s="69"/>
      <c r="C41" s="69"/>
      <c r="D41" s="69"/>
      <c r="E41" s="73"/>
      <c r="F41" s="309"/>
      <c r="G41" s="309"/>
      <c r="H41" s="567" t="s">
        <v>125</v>
      </c>
      <c r="I41" s="568"/>
      <c r="J41" s="568"/>
      <c r="K41" s="568"/>
      <c r="L41" s="568"/>
      <c r="M41" s="569"/>
      <c r="N41" s="309"/>
      <c r="O41" s="309"/>
      <c r="P41" s="309"/>
      <c r="Q41" s="74"/>
      <c r="R41" s="78"/>
      <c r="S41" s="79"/>
      <c r="T41" s="573"/>
      <c r="U41" s="573"/>
      <c r="V41" s="573"/>
      <c r="W41" s="573"/>
      <c r="X41" s="573"/>
      <c r="Y41" s="72"/>
    </row>
    <row r="42" spans="1:25" ht="15" customHeight="1">
      <c r="A42" s="69"/>
      <c r="B42" s="69"/>
      <c r="C42" s="69"/>
      <c r="D42" s="69"/>
      <c r="E42" s="314"/>
      <c r="F42" s="75"/>
      <c r="G42" s="75"/>
      <c r="H42" s="570"/>
      <c r="I42" s="571"/>
      <c r="J42" s="571"/>
      <c r="K42" s="571"/>
      <c r="L42" s="571"/>
      <c r="M42" s="572"/>
      <c r="O42" s="71"/>
      <c r="Q42" s="53"/>
      <c r="R42" s="77"/>
      <c r="S42" s="79"/>
      <c r="T42" s="573" t="s">
        <v>340</v>
      </c>
      <c r="U42" s="573"/>
      <c r="V42" s="573"/>
      <c r="W42" s="573"/>
      <c r="X42" s="573"/>
      <c r="Y42" s="72"/>
    </row>
    <row r="43" spans="1:25" ht="15" customHeight="1">
      <c r="A43" s="69"/>
      <c r="B43" s="69"/>
      <c r="C43" s="69"/>
      <c r="D43" s="69"/>
      <c r="E43" s="312"/>
      <c r="F43" s="71"/>
      <c r="G43" s="71"/>
      <c r="J43" s="69"/>
      <c r="K43" s="69"/>
      <c r="L43" s="69"/>
      <c r="M43" s="69"/>
      <c r="O43" s="71"/>
      <c r="R43" s="69"/>
      <c r="S43" s="69"/>
      <c r="T43" s="573"/>
      <c r="U43" s="573"/>
      <c r="V43" s="573"/>
      <c r="W43" s="573"/>
      <c r="X43" s="573"/>
      <c r="Y43" s="72"/>
    </row>
    <row r="44" spans="1:25" ht="15" customHeight="1">
      <c r="A44" s="69"/>
      <c r="B44" s="69"/>
      <c r="C44" s="69"/>
      <c r="D44" s="69"/>
      <c r="E44" s="312"/>
      <c r="F44" s="71"/>
      <c r="G44" s="71"/>
      <c r="O44" s="71"/>
      <c r="T44" s="76"/>
      <c r="U44" s="76"/>
      <c r="V44" s="76"/>
      <c r="W44" s="76"/>
      <c r="X44" s="76"/>
      <c r="Y44" s="76"/>
    </row>
    <row r="45" spans="1:25" ht="15" customHeight="1">
      <c r="A45" s="69"/>
      <c r="B45" s="69"/>
      <c r="C45" s="69"/>
      <c r="D45" s="69"/>
      <c r="E45" s="312"/>
      <c r="F45" s="71"/>
      <c r="G45" s="71"/>
      <c r="O45" s="71"/>
      <c r="P45" s="71"/>
      <c r="Q45" s="71"/>
      <c r="R45" s="69"/>
      <c r="S45" s="69"/>
      <c r="T45" s="573" t="s">
        <v>336</v>
      </c>
      <c r="U45" s="573"/>
      <c r="V45" s="573"/>
      <c r="W45" s="573"/>
      <c r="X45" s="573"/>
      <c r="Y45" s="72"/>
    </row>
    <row r="46" spans="1:25" ht="15" customHeight="1">
      <c r="A46" s="69"/>
      <c r="B46" s="69"/>
      <c r="C46" s="69"/>
      <c r="D46" s="69"/>
      <c r="E46" s="73"/>
      <c r="F46" s="309"/>
      <c r="G46" s="309"/>
      <c r="H46" s="567" t="s">
        <v>341</v>
      </c>
      <c r="I46" s="568"/>
      <c r="J46" s="568"/>
      <c r="K46" s="568"/>
      <c r="L46" s="568"/>
      <c r="M46" s="569"/>
      <c r="O46" s="71"/>
      <c r="P46" s="309"/>
      <c r="Q46" s="74"/>
      <c r="R46" s="78"/>
      <c r="S46" s="79"/>
      <c r="T46" s="573"/>
      <c r="U46" s="573"/>
      <c r="V46" s="573"/>
      <c r="W46" s="573"/>
      <c r="X46" s="573"/>
      <c r="Y46" s="72"/>
    </row>
    <row r="47" spans="1:25" ht="15" customHeight="1">
      <c r="A47" s="69"/>
      <c r="B47" s="69"/>
      <c r="C47" s="69"/>
      <c r="D47" s="69"/>
      <c r="E47" s="314"/>
      <c r="F47" s="75"/>
      <c r="G47" s="75"/>
      <c r="H47" s="570"/>
      <c r="I47" s="571"/>
      <c r="J47" s="571"/>
      <c r="K47" s="571"/>
      <c r="L47" s="571"/>
      <c r="M47" s="572"/>
      <c r="N47" s="75"/>
      <c r="O47" s="75"/>
      <c r="Q47" s="53"/>
      <c r="R47" s="77"/>
      <c r="S47" s="79"/>
      <c r="T47" s="573" t="s">
        <v>340</v>
      </c>
      <c r="U47" s="573"/>
      <c r="V47" s="573"/>
      <c r="W47" s="573"/>
      <c r="X47" s="573"/>
      <c r="Y47" s="72"/>
    </row>
    <row r="48" spans="1:25" ht="15" customHeight="1">
      <c r="A48" s="69"/>
      <c r="B48" s="69"/>
      <c r="C48" s="69"/>
      <c r="D48" s="69"/>
      <c r="E48" s="312"/>
      <c r="F48" s="71"/>
      <c r="G48" s="71"/>
      <c r="J48" s="69"/>
      <c r="K48" s="69"/>
      <c r="L48" s="69"/>
      <c r="M48" s="69"/>
      <c r="N48" s="71"/>
      <c r="O48" s="71"/>
      <c r="R48" s="69"/>
      <c r="S48" s="69"/>
      <c r="T48" s="573"/>
      <c r="U48" s="573"/>
      <c r="V48" s="573"/>
      <c r="W48" s="573"/>
      <c r="X48" s="573"/>
      <c r="Y48" s="72"/>
    </row>
    <row r="49" spans="1:25" ht="15" customHeight="1">
      <c r="A49" s="69"/>
      <c r="B49" s="69"/>
      <c r="C49" s="69"/>
      <c r="D49" s="69"/>
      <c r="E49" s="312"/>
      <c r="F49" s="71"/>
      <c r="G49" s="71"/>
      <c r="N49" s="71"/>
      <c r="O49" s="71"/>
      <c r="T49" s="76"/>
      <c r="U49" s="76"/>
      <c r="V49" s="76"/>
      <c r="W49" s="76"/>
      <c r="X49" s="76"/>
      <c r="Y49" s="76"/>
    </row>
    <row r="50" spans="1:25" ht="15" customHeight="1">
      <c r="A50" s="69"/>
      <c r="B50" s="69"/>
      <c r="C50" s="69"/>
      <c r="D50" s="69"/>
      <c r="E50" s="73"/>
      <c r="F50" s="309"/>
      <c r="G50" s="309"/>
      <c r="H50" s="567" t="s">
        <v>342</v>
      </c>
      <c r="I50" s="568"/>
      <c r="J50" s="568"/>
      <c r="K50" s="568"/>
      <c r="L50" s="568"/>
      <c r="M50" s="569"/>
      <c r="N50" s="309"/>
      <c r="O50" s="309"/>
      <c r="P50" s="309"/>
      <c r="Q50" s="70"/>
      <c r="R50" s="77"/>
      <c r="S50" s="79"/>
      <c r="T50" s="573" t="s">
        <v>336</v>
      </c>
      <c r="U50" s="573"/>
      <c r="V50" s="573"/>
      <c r="W50" s="573"/>
      <c r="X50" s="573"/>
      <c r="Y50" s="72"/>
    </row>
    <row r="51" spans="1:25" ht="15" customHeight="1">
      <c r="A51" s="69"/>
      <c r="B51" s="69"/>
      <c r="C51" s="69"/>
      <c r="D51" s="69"/>
      <c r="E51" s="314"/>
      <c r="F51" s="75"/>
      <c r="G51" s="75"/>
      <c r="H51" s="570"/>
      <c r="I51" s="571"/>
      <c r="J51" s="571"/>
      <c r="K51" s="571"/>
      <c r="L51" s="571"/>
      <c r="M51" s="572"/>
      <c r="N51" s="75"/>
      <c r="O51" s="75"/>
      <c r="R51" s="69"/>
      <c r="S51" s="69"/>
      <c r="T51" s="573"/>
      <c r="U51" s="573"/>
      <c r="V51" s="573"/>
      <c r="W51" s="573"/>
      <c r="X51" s="573"/>
      <c r="Y51" s="72"/>
    </row>
    <row r="52" spans="1:25" ht="15" customHeight="1">
      <c r="A52" s="69"/>
      <c r="B52" s="69"/>
      <c r="C52" s="69"/>
      <c r="D52" s="69"/>
      <c r="E52" s="312"/>
      <c r="F52" s="71"/>
      <c r="G52" s="71"/>
      <c r="N52" s="71"/>
      <c r="O52" s="71"/>
      <c r="T52" s="76"/>
      <c r="U52" s="76"/>
      <c r="V52" s="76"/>
      <c r="W52" s="76"/>
      <c r="X52" s="76"/>
      <c r="Y52" s="76"/>
    </row>
    <row r="53" spans="1:25" ht="15" customHeight="1">
      <c r="A53" s="69"/>
      <c r="B53" s="69"/>
      <c r="C53" s="69"/>
      <c r="D53" s="69"/>
      <c r="E53" s="312"/>
      <c r="F53" s="71"/>
      <c r="G53" s="71"/>
      <c r="N53" s="71"/>
      <c r="O53" s="71"/>
      <c r="T53" s="76"/>
      <c r="U53" s="76"/>
      <c r="V53" s="76"/>
      <c r="W53" s="76"/>
      <c r="X53" s="76"/>
      <c r="Y53" s="76"/>
    </row>
    <row r="54" spans="1:25" ht="15" customHeight="1">
      <c r="A54" s="69"/>
      <c r="B54" s="69"/>
      <c r="C54" s="69"/>
      <c r="D54" s="69"/>
      <c r="E54" s="73"/>
      <c r="F54" s="309"/>
      <c r="G54" s="309"/>
      <c r="H54" s="567" t="s">
        <v>343</v>
      </c>
      <c r="I54" s="568"/>
      <c r="J54" s="568"/>
      <c r="K54" s="568"/>
      <c r="L54" s="568"/>
      <c r="M54" s="569"/>
      <c r="N54" s="309"/>
      <c r="O54" s="309"/>
      <c r="P54" s="309"/>
      <c r="Q54" s="70"/>
      <c r="R54" s="77"/>
      <c r="S54" s="79"/>
      <c r="T54" s="573" t="s">
        <v>336</v>
      </c>
      <c r="U54" s="573"/>
      <c r="V54" s="573"/>
      <c r="W54" s="573"/>
      <c r="X54" s="573"/>
      <c r="Y54" s="72"/>
    </row>
    <row r="55" spans="1:25" ht="15" customHeight="1">
      <c r="A55" s="69"/>
      <c r="B55" s="69"/>
      <c r="C55" s="69"/>
      <c r="D55" s="69"/>
      <c r="E55" s="69"/>
      <c r="H55" s="570"/>
      <c r="I55" s="571"/>
      <c r="J55" s="571"/>
      <c r="K55" s="571"/>
      <c r="L55" s="571"/>
      <c r="M55" s="572"/>
      <c r="R55" s="69"/>
      <c r="S55" s="69"/>
      <c r="T55" s="573"/>
      <c r="U55" s="573"/>
      <c r="V55" s="573"/>
      <c r="W55" s="573"/>
      <c r="X55" s="573"/>
      <c r="Y55" s="72"/>
    </row>
    <row r="56" spans="1:25">
      <c r="A56" s="69"/>
      <c r="B56" s="69"/>
      <c r="C56" s="69"/>
      <c r="D56" s="69"/>
      <c r="E56" s="69"/>
      <c r="F56" s="69"/>
      <c r="G56" s="69"/>
      <c r="H56" s="69"/>
      <c r="I56" s="69"/>
      <c r="J56" s="69"/>
      <c r="K56" s="69"/>
      <c r="L56" s="69"/>
      <c r="M56" s="69"/>
      <c r="N56" s="69"/>
      <c r="O56" s="69"/>
      <c r="R56" s="69"/>
      <c r="S56" s="69"/>
      <c r="T56" s="80"/>
      <c r="U56" s="80"/>
      <c r="V56" s="80"/>
      <c r="W56" s="80"/>
      <c r="X56" s="80"/>
      <c r="Y56" s="80"/>
    </row>
    <row r="57" spans="1:25">
      <c r="A57" s="69"/>
      <c r="B57" s="69"/>
      <c r="C57" s="69"/>
      <c r="D57" s="69"/>
      <c r="E57" s="69"/>
      <c r="F57" s="69"/>
      <c r="G57" s="69"/>
      <c r="H57" s="69"/>
      <c r="I57" s="69"/>
      <c r="J57" s="69"/>
      <c r="K57" s="69"/>
      <c r="L57" s="69"/>
      <c r="M57" s="69"/>
      <c r="N57" s="69"/>
      <c r="O57" s="69"/>
    </row>
    <row r="58" spans="1:25">
      <c r="A58" s="69"/>
      <c r="B58" s="69"/>
      <c r="C58" s="69"/>
      <c r="D58" s="69"/>
      <c r="E58" s="69"/>
      <c r="F58" s="69"/>
      <c r="G58" s="69"/>
      <c r="H58" s="69"/>
      <c r="I58" s="69"/>
      <c r="J58" s="69"/>
      <c r="K58" s="69"/>
      <c r="L58" s="69"/>
      <c r="M58" s="69"/>
      <c r="N58" s="69"/>
      <c r="O58" s="69"/>
    </row>
    <row r="59" spans="1:25">
      <c r="A59" s="69"/>
      <c r="B59" s="69"/>
      <c r="C59" s="69"/>
      <c r="D59" s="69"/>
      <c r="E59" s="69"/>
      <c r="F59" s="69"/>
      <c r="G59" s="69"/>
      <c r="H59" s="69"/>
      <c r="I59" s="69"/>
      <c r="J59" s="69"/>
      <c r="K59" s="69"/>
      <c r="L59" s="69"/>
      <c r="M59" s="69"/>
      <c r="N59" s="69"/>
      <c r="O59" s="69"/>
      <c r="P59" s="69"/>
      <c r="Q59" s="69"/>
      <c r="R59" s="69"/>
      <c r="S59" s="69"/>
      <c r="T59" s="80"/>
      <c r="U59" s="80"/>
      <c r="V59" s="80"/>
      <c r="W59" s="80"/>
      <c r="X59" s="80"/>
      <c r="Y59" s="80"/>
    </row>
    <row r="60" spans="1:25">
      <c r="A60" s="69"/>
      <c r="B60" s="69"/>
      <c r="C60" s="69"/>
      <c r="D60" s="69"/>
      <c r="E60" s="69"/>
      <c r="F60" s="69"/>
      <c r="G60" s="69"/>
      <c r="H60" s="69"/>
      <c r="I60" s="69"/>
      <c r="J60" s="69"/>
      <c r="K60" s="69"/>
      <c r="L60" s="69"/>
      <c r="M60" s="69"/>
      <c r="N60" s="69"/>
      <c r="O60" s="69"/>
    </row>
    <row r="61" spans="1:25">
      <c r="A61" s="69"/>
      <c r="B61" s="69"/>
      <c r="C61" s="69"/>
      <c r="D61" s="69"/>
      <c r="E61" s="69"/>
      <c r="F61" s="69"/>
      <c r="G61" s="69"/>
      <c r="H61" s="69"/>
      <c r="I61" s="69"/>
      <c r="J61" s="69"/>
      <c r="K61" s="69"/>
      <c r="L61" s="69"/>
      <c r="M61" s="69"/>
      <c r="N61" s="69"/>
      <c r="O61" s="69"/>
    </row>
  </sheetData>
  <sheetProtection selectLockedCells="1"/>
  <mergeCells count="33">
    <mergeCell ref="H54:M55"/>
    <mergeCell ref="H50:M51"/>
    <mergeCell ref="B28:G31"/>
    <mergeCell ref="T47:X48"/>
    <mergeCell ref="T50:X51"/>
    <mergeCell ref="T30:X31"/>
    <mergeCell ref="T28:X29"/>
    <mergeCell ref="H41:M42"/>
    <mergeCell ref="H46:M47"/>
    <mergeCell ref="H36:M37"/>
    <mergeCell ref="T54:X55"/>
    <mergeCell ref="T32:X33"/>
    <mergeCell ref="T35:X36"/>
    <mergeCell ref="T37:X38"/>
    <mergeCell ref="T40:X41"/>
    <mergeCell ref="T42:X43"/>
    <mergeCell ref="T45:X46"/>
    <mergeCell ref="T12:X13"/>
    <mergeCell ref="T16:X17"/>
    <mergeCell ref="T23:X24"/>
    <mergeCell ref="T26:X27"/>
    <mergeCell ref="T19:X20"/>
    <mergeCell ref="T21:X22"/>
    <mergeCell ref="H21:M22"/>
    <mergeCell ref="T14:X15"/>
    <mergeCell ref="H6:M7"/>
    <mergeCell ref="B1:G2"/>
    <mergeCell ref="H14:M15"/>
    <mergeCell ref="B7:C21"/>
    <mergeCell ref="T3:X4"/>
    <mergeCell ref="T5:X6"/>
    <mergeCell ref="T7:X8"/>
    <mergeCell ref="T9:X10"/>
  </mergeCells>
  <phoneticPr fontId="1"/>
  <dataValidations count="1">
    <dataValidation imeMode="hiragana" allowBlank="1" showInputMessage="1" showErrorMessage="1" sqref="T54:Y56 T35:Y38 T45:Y48 T40:Y43 T59:Y59 T50:Y51 T3:Y10 T26:Y33 Y19:Y22 T19:X25 T12:Y17"/>
  </dataValidations>
  <pageMargins left="0.23622047244094491" right="0.70866141732283472" top="0.51181102362204722" bottom="0.59055118110236227" header="0.31496062992125984" footer="0.31496062992125984"/>
  <pageSetup paperSize="9" firstPageNumber="2" orientation="portrait" useFirstPageNumber="1" r:id="rId1"/>
  <headerFooter>
    <oddFooter>&amp;C2-&amp;P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176"/>
  <sheetViews>
    <sheetView topLeftCell="A10" zoomScaleNormal="100" workbookViewId="0">
      <selection activeCell="C13" sqref="C13:D13"/>
    </sheetView>
  </sheetViews>
  <sheetFormatPr defaultRowHeight="13.5"/>
  <cols>
    <col min="1" max="1" width="3.875" style="1" customWidth="1"/>
    <col min="2" max="2" width="43.375" style="1" customWidth="1"/>
    <col min="3" max="3" width="3.25" style="1" customWidth="1"/>
    <col min="4" max="4" width="45.25" style="1" customWidth="1"/>
    <col min="5" max="16384" width="9" style="1"/>
  </cols>
  <sheetData>
    <row r="1" spans="1:4" ht="26.25" customHeight="1">
      <c r="A1" s="588" t="s">
        <v>301</v>
      </c>
      <c r="B1" s="588"/>
    </row>
    <row r="2" spans="1:4" ht="15.95" customHeight="1">
      <c r="A2" s="589" t="s">
        <v>0</v>
      </c>
      <c r="B2" s="589"/>
      <c r="C2" s="54"/>
      <c r="D2" s="54"/>
    </row>
    <row r="3" spans="1:4" ht="15.6" customHeight="1">
      <c r="A3" s="584" t="s">
        <v>1</v>
      </c>
      <c r="B3" s="584"/>
      <c r="C3" s="272">
        <v>2</v>
      </c>
      <c r="D3" s="268" t="s">
        <v>44</v>
      </c>
    </row>
    <row r="4" spans="1:4" ht="15.6" customHeight="1">
      <c r="A4" s="584" t="s">
        <v>2</v>
      </c>
      <c r="B4" s="584"/>
      <c r="C4" s="272">
        <v>3</v>
      </c>
      <c r="D4" s="268" t="s">
        <v>43</v>
      </c>
    </row>
    <row r="5" spans="1:4" ht="15.6" customHeight="1">
      <c r="A5" s="272">
        <v>1</v>
      </c>
      <c r="B5" s="274" t="s">
        <v>3</v>
      </c>
      <c r="C5" s="272">
        <v>4</v>
      </c>
      <c r="D5" s="586" t="s">
        <v>450</v>
      </c>
    </row>
    <row r="6" spans="1:4" ht="15.6" customHeight="1">
      <c r="A6" s="272">
        <v>2</v>
      </c>
      <c r="B6" s="274" t="s">
        <v>4</v>
      </c>
      <c r="C6" s="272"/>
      <c r="D6" s="586"/>
    </row>
    <row r="7" spans="1:4" ht="15.6" customHeight="1">
      <c r="A7" s="272">
        <v>3</v>
      </c>
      <c r="B7" s="274" t="s">
        <v>5</v>
      </c>
      <c r="C7" s="272">
        <v>5</v>
      </c>
      <c r="D7" s="586" t="s">
        <v>451</v>
      </c>
    </row>
    <row r="8" spans="1:4" ht="15.6" customHeight="1">
      <c r="A8" s="272">
        <v>4</v>
      </c>
      <c r="B8" s="274" t="s">
        <v>6</v>
      </c>
      <c r="C8" s="272"/>
      <c r="D8" s="586"/>
    </row>
    <row r="9" spans="1:4" ht="15.6" customHeight="1">
      <c r="A9" s="272">
        <v>5</v>
      </c>
      <c r="B9" s="586" t="s">
        <v>7</v>
      </c>
      <c r="C9" s="272">
        <v>6</v>
      </c>
      <c r="D9" s="586" t="s">
        <v>452</v>
      </c>
    </row>
    <row r="10" spans="1:4" ht="15.6" customHeight="1">
      <c r="A10" s="272"/>
      <c r="B10" s="586"/>
      <c r="C10" s="272"/>
      <c r="D10" s="586"/>
    </row>
    <row r="11" spans="1:4" ht="15.6" customHeight="1">
      <c r="A11" s="272">
        <v>6</v>
      </c>
      <c r="B11" s="268" t="s">
        <v>8</v>
      </c>
      <c r="C11" s="273"/>
      <c r="D11" s="586"/>
    </row>
    <row r="12" spans="1:4" ht="15.6" customHeight="1">
      <c r="A12" s="272">
        <v>7</v>
      </c>
      <c r="B12" s="268" t="s">
        <v>9</v>
      </c>
      <c r="C12" s="273"/>
      <c r="D12" s="273"/>
    </row>
    <row r="13" spans="1:4" ht="15.6" customHeight="1">
      <c r="A13" s="272">
        <v>8</v>
      </c>
      <c r="B13" s="268" t="s">
        <v>10</v>
      </c>
      <c r="C13" s="584" t="s">
        <v>50</v>
      </c>
      <c r="D13" s="584"/>
    </row>
    <row r="14" spans="1:4" ht="15.6" customHeight="1">
      <c r="A14" s="272">
        <v>9</v>
      </c>
      <c r="B14" s="550" t="s">
        <v>523</v>
      </c>
      <c r="C14" s="272">
        <v>1</v>
      </c>
      <c r="D14" s="268" t="s">
        <v>45</v>
      </c>
    </row>
    <row r="15" spans="1:4" ht="15.6" customHeight="1">
      <c r="A15" s="272">
        <v>10</v>
      </c>
      <c r="B15" s="268" t="s">
        <v>453</v>
      </c>
      <c r="C15" s="272">
        <v>2</v>
      </c>
      <c r="D15" s="273" t="s">
        <v>524</v>
      </c>
    </row>
    <row r="16" spans="1:4" ht="15.6" customHeight="1">
      <c r="A16" s="272">
        <v>11</v>
      </c>
      <c r="B16" s="268" t="s">
        <v>454</v>
      </c>
      <c r="C16" s="272">
        <v>3</v>
      </c>
      <c r="D16" s="273" t="s">
        <v>525</v>
      </c>
    </row>
    <row r="17" spans="1:4" ht="15.6" customHeight="1">
      <c r="A17" s="272"/>
      <c r="B17" s="273"/>
      <c r="C17" s="272">
        <v>4</v>
      </c>
      <c r="D17" s="550" t="s">
        <v>46</v>
      </c>
    </row>
    <row r="18" spans="1:4" ht="15.6" customHeight="1">
      <c r="A18" s="584" t="s">
        <v>34</v>
      </c>
      <c r="B18" s="584"/>
      <c r="C18" s="272">
        <v>5</v>
      </c>
      <c r="D18" s="587" t="s">
        <v>47</v>
      </c>
    </row>
    <row r="19" spans="1:4" ht="15.6" customHeight="1">
      <c r="A19" s="272">
        <v>1</v>
      </c>
      <c r="B19" s="268" t="s">
        <v>35</v>
      </c>
      <c r="C19" s="272"/>
      <c r="D19" s="587"/>
    </row>
    <row r="20" spans="1:4" ht="15.6" customHeight="1">
      <c r="A20" s="272">
        <v>2</v>
      </c>
      <c r="B20" s="268" t="s">
        <v>36</v>
      </c>
      <c r="C20" s="272">
        <v>6</v>
      </c>
      <c r="D20" s="275" t="s">
        <v>48</v>
      </c>
    </row>
    <row r="21" spans="1:4" ht="15.6" customHeight="1">
      <c r="A21" s="272">
        <v>3</v>
      </c>
      <c r="B21" s="268" t="s">
        <v>37</v>
      </c>
      <c r="C21" s="272">
        <v>7</v>
      </c>
      <c r="D21" s="268" t="s">
        <v>49</v>
      </c>
    </row>
    <row r="22" spans="1:4" ht="15.6" customHeight="1">
      <c r="A22" s="272">
        <v>4</v>
      </c>
      <c r="B22" s="268" t="s">
        <v>38</v>
      </c>
      <c r="C22" s="273"/>
      <c r="D22" s="273"/>
    </row>
    <row r="23" spans="1:4" ht="15.6" customHeight="1">
      <c r="A23" s="272">
        <v>5</v>
      </c>
      <c r="B23" s="268" t="s">
        <v>39</v>
      </c>
      <c r="C23" s="584" t="s">
        <v>51</v>
      </c>
      <c r="D23" s="584"/>
    </row>
    <row r="24" spans="1:4" ht="15.6" customHeight="1">
      <c r="A24" s="272">
        <v>6</v>
      </c>
      <c r="B24" s="268" t="s">
        <v>40</v>
      </c>
      <c r="C24" s="584" t="s">
        <v>52</v>
      </c>
      <c r="D24" s="584"/>
    </row>
    <row r="25" spans="1:4" ht="15.6" customHeight="1">
      <c r="A25" s="273"/>
      <c r="B25" s="273"/>
      <c r="C25" s="272">
        <v>1</v>
      </c>
      <c r="D25" s="268" t="s">
        <v>53</v>
      </c>
    </row>
    <row r="26" spans="1:4" ht="15.6" customHeight="1">
      <c r="A26" s="584" t="s">
        <v>11</v>
      </c>
      <c r="B26" s="584"/>
      <c r="C26" s="272">
        <v>2</v>
      </c>
      <c r="D26" s="268" t="s">
        <v>55</v>
      </c>
    </row>
    <row r="27" spans="1:4" ht="15.6" customHeight="1">
      <c r="A27" s="272">
        <v>1</v>
      </c>
      <c r="B27" s="268" t="s">
        <v>12</v>
      </c>
      <c r="C27" s="272">
        <v>3</v>
      </c>
      <c r="D27" s="268" t="s">
        <v>56</v>
      </c>
    </row>
    <row r="28" spans="1:4" ht="15.6" customHeight="1">
      <c r="A28" s="272">
        <v>2</v>
      </c>
      <c r="B28" s="268" t="s">
        <v>13</v>
      </c>
      <c r="C28" s="272">
        <v>4</v>
      </c>
      <c r="D28" s="266" t="s">
        <v>526</v>
      </c>
    </row>
    <row r="29" spans="1:4" ht="15.6" customHeight="1">
      <c r="A29" s="272">
        <v>3</v>
      </c>
      <c r="B29" s="268" t="s">
        <v>14</v>
      </c>
      <c r="C29" s="272">
        <v>5</v>
      </c>
      <c r="D29" s="268" t="s">
        <v>57</v>
      </c>
    </row>
    <row r="30" spans="1:4" ht="15.6" customHeight="1">
      <c r="A30" s="272">
        <v>4</v>
      </c>
      <c r="B30" s="268" t="s">
        <v>15</v>
      </c>
      <c r="C30" s="272">
        <v>6</v>
      </c>
      <c r="D30" s="268" t="s">
        <v>54</v>
      </c>
    </row>
    <row r="31" spans="1:4" ht="15.6" customHeight="1">
      <c r="A31" s="272">
        <v>5</v>
      </c>
      <c r="B31" s="268" t="s">
        <v>16</v>
      </c>
      <c r="C31" s="272">
        <v>7</v>
      </c>
      <c r="D31" s="550" t="s">
        <v>58</v>
      </c>
    </row>
    <row r="32" spans="1:4" ht="15.6" customHeight="1">
      <c r="A32" s="272">
        <v>6</v>
      </c>
      <c r="B32" s="268" t="s">
        <v>17</v>
      </c>
      <c r="C32" s="272">
        <v>8</v>
      </c>
      <c r="D32" s="268" t="s">
        <v>59</v>
      </c>
    </row>
    <row r="33" spans="1:4" ht="15.6" customHeight="1">
      <c r="A33" s="272">
        <v>7</v>
      </c>
      <c r="B33" s="268" t="s">
        <v>18</v>
      </c>
      <c r="C33" s="272">
        <v>9</v>
      </c>
      <c r="D33" s="587" t="s">
        <v>60</v>
      </c>
    </row>
    <row r="34" spans="1:4" ht="15.6" customHeight="1">
      <c r="A34" s="273"/>
      <c r="B34" s="273"/>
      <c r="C34" s="273"/>
      <c r="D34" s="587"/>
    </row>
    <row r="35" spans="1:4" ht="15.6" customHeight="1">
      <c r="A35" s="584" t="s">
        <v>19</v>
      </c>
      <c r="B35" s="584"/>
      <c r="C35" s="272">
        <v>10</v>
      </c>
      <c r="D35" s="268" t="s">
        <v>61</v>
      </c>
    </row>
    <row r="36" spans="1:4" ht="15.6" customHeight="1">
      <c r="A36" s="272">
        <v>1</v>
      </c>
      <c r="B36" s="268" t="s">
        <v>20</v>
      </c>
      <c r="C36" s="584"/>
      <c r="D36" s="584"/>
    </row>
    <row r="37" spans="1:4" ht="15.6" customHeight="1">
      <c r="A37" s="272">
        <v>2</v>
      </c>
      <c r="B37" s="275" t="s">
        <v>22</v>
      </c>
      <c r="C37" s="584" t="s">
        <v>455</v>
      </c>
      <c r="D37" s="584"/>
    </row>
    <row r="38" spans="1:4" ht="15.6" customHeight="1">
      <c r="A38" s="272">
        <v>3</v>
      </c>
      <c r="B38" s="268" t="s">
        <v>23</v>
      </c>
      <c r="C38" s="272">
        <v>1</v>
      </c>
      <c r="D38" s="585" t="s">
        <v>456</v>
      </c>
    </row>
    <row r="39" spans="1:4" ht="15.6" customHeight="1">
      <c r="A39" s="272">
        <v>4</v>
      </c>
      <c r="B39" s="275" t="s">
        <v>26</v>
      </c>
      <c r="C39" s="272"/>
      <c r="D39" s="585"/>
    </row>
    <row r="40" spans="1:4" ht="15.6" customHeight="1">
      <c r="A40" s="272">
        <v>5</v>
      </c>
      <c r="B40" s="268" t="s">
        <v>24</v>
      </c>
      <c r="C40" s="272">
        <v>2</v>
      </c>
      <c r="D40" s="273" t="s">
        <v>457</v>
      </c>
    </row>
    <row r="41" spans="1:4" ht="15.6" customHeight="1">
      <c r="A41" s="272">
        <v>6</v>
      </c>
      <c r="B41" s="268" t="s">
        <v>21</v>
      </c>
      <c r="C41" s="272">
        <v>3</v>
      </c>
      <c r="D41" s="273" t="s">
        <v>458</v>
      </c>
    </row>
    <row r="42" spans="1:4" ht="15.6" customHeight="1">
      <c r="A42" s="272">
        <v>7</v>
      </c>
      <c r="B42" s="268" t="s">
        <v>25</v>
      </c>
      <c r="C42" s="273"/>
      <c r="D42" s="273"/>
    </row>
    <row r="43" spans="1:4" ht="15.6" customHeight="1">
      <c r="A43" s="273"/>
      <c r="B43" s="273"/>
      <c r="C43" s="584" t="s">
        <v>488</v>
      </c>
      <c r="D43" s="584"/>
    </row>
    <row r="44" spans="1:4" ht="15.6" customHeight="1">
      <c r="A44" s="584" t="s">
        <v>27</v>
      </c>
      <c r="B44" s="584"/>
      <c r="C44" s="272">
        <v>1</v>
      </c>
      <c r="D44" s="268" t="s">
        <v>62</v>
      </c>
    </row>
    <row r="45" spans="1:4" ht="15.6" customHeight="1">
      <c r="A45" s="584" t="s">
        <v>28</v>
      </c>
      <c r="B45" s="584"/>
      <c r="C45" s="272">
        <v>2</v>
      </c>
      <c r="D45" s="268" t="s">
        <v>63</v>
      </c>
    </row>
    <row r="46" spans="1:4" ht="15.6" customHeight="1">
      <c r="A46" s="272">
        <v>1</v>
      </c>
      <c r="B46" s="268" t="s">
        <v>29</v>
      </c>
      <c r="C46" s="272">
        <v>3</v>
      </c>
      <c r="D46" s="268" t="s">
        <v>64</v>
      </c>
    </row>
    <row r="47" spans="1:4" ht="15.6" customHeight="1">
      <c r="A47" s="272">
        <v>2</v>
      </c>
      <c r="B47" s="275" t="s">
        <v>30</v>
      </c>
      <c r="C47" s="272">
        <v>4</v>
      </c>
      <c r="D47" s="268" t="s">
        <v>65</v>
      </c>
    </row>
    <row r="48" spans="1:4" ht="15.6" customHeight="1">
      <c r="A48" s="272">
        <v>3</v>
      </c>
      <c r="B48" s="268" t="s">
        <v>31</v>
      </c>
      <c r="C48" s="272">
        <v>5</v>
      </c>
      <c r="D48" s="268" t="s">
        <v>66</v>
      </c>
    </row>
    <row r="49" spans="1:4" ht="15.6" customHeight="1">
      <c r="A49" s="272">
        <v>4</v>
      </c>
      <c r="B49" s="268" t="s">
        <v>32</v>
      </c>
      <c r="C49" s="272">
        <v>6</v>
      </c>
      <c r="D49" s="268" t="s">
        <v>67</v>
      </c>
    </row>
    <row r="50" spans="1:4" ht="15.6" customHeight="1">
      <c r="A50" s="272">
        <v>5</v>
      </c>
      <c r="B50" s="268" t="s">
        <v>33</v>
      </c>
      <c r="C50" s="272">
        <v>7</v>
      </c>
      <c r="D50" s="268" t="s">
        <v>68</v>
      </c>
    </row>
    <row r="51" spans="1:4" ht="15.6" customHeight="1">
      <c r="A51" s="273"/>
      <c r="B51" s="273"/>
      <c r="C51" s="272">
        <v>8</v>
      </c>
      <c r="D51" s="268" t="s">
        <v>69</v>
      </c>
    </row>
    <row r="52" spans="1:4" ht="15.6" customHeight="1">
      <c r="A52" s="584" t="s">
        <v>42</v>
      </c>
      <c r="B52" s="584"/>
      <c r="C52" s="272">
        <v>9</v>
      </c>
      <c r="D52" s="273" t="s">
        <v>70</v>
      </c>
    </row>
    <row r="53" spans="1:4" ht="15.6" customHeight="1">
      <c r="A53" s="272">
        <v>1</v>
      </c>
      <c r="B53" s="268" t="s">
        <v>41</v>
      </c>
      <c r="C53" s="265"/>
      <c r="D53" s="550"/>
    </row>
    <row r="54" spans="1:4" ht="15.6" customHeight="1">
      <c r="C54" s="272"/>
      <c r="D54" s="268"/>
    </row>
    <row r="55" spans="1:4" ht="15.6" customHeight="1">
      <c r="C55" s="264"/>
      <c r="D55" s="264"/>
    </row>
    <row r="56" spans="1:4" ht="15" customHeight="1">
      <c r="A56" s="272"/>
      <c r="B56" s="268"/>
      <c r="C56" s="264"/>
      <c r="D56" s="264"/>
    </row>
    <row r="57" spans="1:4" ht="15" customHeight="1">
      <c r="A57" s="272"/>
      <c r="B57" s="268"/>
      <c r="C57" s="264"/>
      <c r="D57" s="264"/>
    </row>
    <row r="58" spans="1:4" ht="15" customHeight="1">
      <c r="A58" s="267"/>
      <c r="B58" s="269"/>
      <c r="C58" s="264"/>
      <c r="D58" s="264"/>
    </row>
    <row r="59" spans="1:4">
      <c r="C59" s="264"/>
      <c r="D59" s="264"/>
    </row>
    <row r="60" spans="1:4">
      <c r="C60" s="264"/>
      <c r="D60" s="264"/>
    </row>
    <row r="61" spans="1:4">
      <c r="A61" s="267"/>
      <c r="B61" s="275"/>
      <c r="C61" s="264"/>
      <c r="D61" s="264"/>
    </row>
    <row r="62" spans="1:4">
      <c r="A62" s="267"/>
      <c r="B62" s="268"/>
      <c r="C62" s="264"/>
      <c r="D62" s="264"/>
    </row>
    <row r="63" spans="1:4">
      <c r="A63" s="267"/>
      <c r="B63" s="268"/>
      <c r="C63" s="264"/>
      <c r="D63" s="264"/>
    </row>
    <row r="64" spans="1:4">
      <c r="A64" s="264"/>
      <c r="B64" s="264"/>
      <c r="C64" s="264"/>
      <c r="D64" s="264"/>
    </row>
    <row r="65" spans="1:4">
      <c r="A65" s="264"/>
      <c r="B65" s="264"/>
      <c r="C65" s="264"/>
      <c r="D65" s="264"/>
    </row>
    <row r="66" spans="1:4">
      <c r="A66" s="264"/>
      <c r="B66" s="264"/>
      <c r="C66" s="264"/>
      <c r="D66" s="264"/>
    </row>
    <row r="67" spans="1:4">
      <c r="A67" s="264"/>
      <c r="B67" s="264"/>
      <c r="C67" s="264"/>
      <c r="D67" s="264"/>
    </row>
    <row r="68" spans="1:4">
      <c r="A68" s="264"/>
      <c r="B68" s="264"/>
      <c r="C68" s="264"/>
      <c r="D68" s="264"/>
    </row>
    <row r="69" spans="1:4">
      <c r="A69" s="264"/>
      <c r="B69" s="264"/>
      <c r="C69" s="264"/>
      <c r="D69" s="264"/>
    </row>
    <row r="70" spans="1:4">
      <c r="A70" s="264"/>
      <c r="B70" s="264"/>
      <c r="C70" s="264"/>
      <c r="D70" s="264"/>
    </row>
    <row r="71" spans="1:4">
      <c r="A71" s="264"/>
      <c r="B71" s="264"/>
      <c r="C71" s="264"/>
      <c r="D71" s="264"/>
    </row>
    <row r="72" spans="1:4">
      <c r="A72" s="264"/>
      <c r="B72" s="264"/>
      <c r="C72" s="264"/>
      <c r="D72" s="264"/>
    </row>
    <row r="73" spans="1:4">
      <c r="A73" s="264"/>
      <c r="B73" s="264"/>
      <c r="C73" s="264"/>
      <c r="D73" s="264"/>
    </row>
    <row r="74" spans="1:4">
      <c r="A74" s="264"/>
      <c r="B74" s="264"/>
      <c r="C74" s="264"/>
      <c r="D74" s="264"/>
    </row>
    <row r="75" spans="1:4">
      <c r="A75" s="264"/>
      <c r="B75" s="264"/>
      <c r="C75" s="264"/>
      <c r="D75" s="264"/>
    </row>
    <row r="76" spans="1:4">
      <c r="A76" s="264"/>
      <c r="B76" s="264"/>
      <c r="C76" s="264"/>
      <c r="D76" s="264"/>
    </row>
    <row r="77" spans="1:4">
      <c r="A77" s="264"/>
      <c r="B77" s="264"/>
      <c r="C77" s="264"/>
      <c r="D77" s="264"/>
    </row>
    <row r="78" spans="1:4">
      <c r="A78" s="264"/>
      <c r="B78" s="264"/>
      <c r="C78" s="264"/>
      <c r="D78" s="264"/>
    </row>
    <row r="79" spans="1:4">
      <c r="A79" s="264"/>
      <c r="B79" s="264"/>
      <c r="C79" s="264"/>
      <c r="D79" s="264"/>
    </row>
    <row r="80" spans="1:4">
      <c r="A80" s="264"/>
      <c r="B80" s="264"/>
      <c r="C80" s="264"/>
      <c r="D80" s="264"/>
    </row>
    <row r="81" spans="1:4">
      <c r="A81" s="264"/>
      <c r="B81" s="264"/>
      <c r="C81" s="264"/>
      <c r="D81" s="264"/>
    </row>
    <row r="82" spans="1:4">
      <c r="A82" s="264"/>
      <c r="B82" s="264"/>
      <c r="C82" s="264"/>
      <c r="D82" s="264"/>
    </row>
    <row r="83" spans="1:4">
      <c r="A83" s="264"/>
      <c r="B83" s="264"/>
      <c r="C83" s="264"/>
      <c r="D83" s="264"/>
    </row>
    <row r="84" spans="1:4">
      <c r="A84" s="264"/>
      <c r="B84" s="264"/>
      <c r="C84" s="264"/>
      <c r="D84" s="264"/>
    </row>
    <row r="85" spans="1:4">
      <c r="A85" s="264"/>
      <c r="B85" s="264"/>
      <c r="C85" s="264"/>
      <c r="D85" s="264"/>
    </row>
    <row r="86" spans="1:4">
      <c r="A86" s="264"/>
      <c r="B86" s="264"/>
      <c r="C86" s="264"/>
      <c r="D86" s="264"/>
    </row>
    <row r="87" spans="1:4">
      <c r="A87" s="264"/>
      <c r="B87" s="264"/>
      <c r="C87" s="264"/>
      <c r="D87" s="264"/>
    </row>
    <row r="88" spans="1:4">
      <c r="A88" s="264"/>
      <c r="B88" s="264"/>
      <c r="C88" s="264"/>
      <c r="D88" s="264"/>
    </row>
    <row r="89" spans="1:4">
      <c r="A89" s="264"/>
      <c r="B89" s="264"/>
      <c r="C89" s="264"/>
      <c r="D89" s="264"/>
    </row>
    <row r="90" spans="1:4">
      <c r="A90" s="264"/>
      <c r="B90" s="264"/>
      <c r="C90" s="264"/>
      <c r="D90" s="264"/>
    </row>
    <row r="91" spans="1:4">
      <c r="A91" s="264"/>
      <c r="B91" s="264"/>
      <c r="C91" s="264"/>
      <c r="D91" s="264"/>
    </row>
    <row r="92" spans="1:4">
      <c r="A92" s="264"/>
      <c r="B92" s="264"/>
      <c r="C92" s="264"/>
      <c r="D92" s="264"/>
    </row>
    <row r="93" spans="1:4">
      <c r="A93" s="264"/>
      <c r="B93" s="264"/>
      <c r="C93" s="272"/>
      <c r="D93" s="268"/>
    </row>
    <row r="94" spans="1:4">
      <c r="A94" s="264"/>
      <c r="B94" s="264"/>
      <c r="C94" s="264"/>
      <c r="D94" s="264"/>
    </row>
    <row r="95" spans="1:4">
      <c r="A95" s="264"/>
      <c r="B95" s="264"/>
      <c r="C95" s="264"/>
      <c r="D95" s="264"/>
    </row>
    <row r="96" spans="1:4">
      <c r="A96" s="264"/>
      <c r="B96" s="264"/>
      <c r="C96" s="264"/>
      <c r="D96" s="264"/>
    </row>
    <row r="97" spans="1:4">
      <c r="A97" s="264"/>
      <c r="B97" s="264"/>
      <c r="C97" s="264"/>
      <c r="D97" s="264"/>
    </row>
    <row r="98" spans="1:4">
      <c r="A98" s="264"/>
      <c r="B98" s="264"/>
      <c r="C98" s="264"/>
      <c r="D98" s="264"/>
    </row>
    <row r="99" spans="1:4">
      <c r="C99" s="264"/>
      <c r="D99" s="264"/>
    </row>
    <row r="100" spans="1:4">
      <c r="C100" s="264"/>
      <c r="D100" s="264"/>
    </row>
    <row r="176" spans="3:4">
      <c r="C176" s="81"/>
      <c r="D176" s="82"/>
    </row>
  </sheetData>
  <sheetProtection selectLockedCells="1"/>
  <mergeCells count="23">
    <mergeCell ref="A26:B26"/>
    <mergeCell ref="C36:D36"/>
    <mergeCell ref="A1:B1"/>
    <mergeCell ref="A2:B2"/>
    <mergeCell ref="A3:B3"/>
    <mergeCell ref="A4:B4"/>
    <mergeCell ref="B9:B10"/>
    <mergeCell ref="A52:B52"/>
    <mergeCell ref="D38:D39"/>
    <mergeCell ref="A45:B45"/>
    <mergeCell ref="D5:D6"/>
    <mergeCell ref="D7:D8"/>
    <mergeCell ref="A18:B18"/>
    <mergeCell ref="C13:D13"/>
    <mergeCell ref="C43:D43"/>
    <mergeCell ref="A35:B35"/>
    <mergeCell ref="C23:D23"/>
    <mergeCell ref="C24:D24"/>
    <mergeCell ref="D33:D34"/>
    <mergeCell ref="C37:D37"/>
    <mergeCell ref="D9:D11"/>
    <mergeCell ref="D18:D19"/>
    <mergeCell ref="A44:B44"/>
  </mergeCells>
  <phoneticPr fontId="1"/>
  <dataValidations count="2">
    <dataValidation imeMode="hiragana" allowBlank="1" showInputMessage="1" showErrorMessage="1" sqref="D52 A35:B35 C43:D43 A45:B45 C1:D1 A4:B4 A52:B52 A1 A18:B18 B1:B2 E1:IV1048576 A64:B65536 B17 C177:D65536 C36:D37 C13:D13 A26:B26 C24:D24 C55:D92 C94:D175"/>
    <dataValidation imeMode="off" allowBlank="1" showInputMessage="1" showErrorMessage="1" sqref="C44:C52 C23 A36:A42 A44 A19:A24 A46:A50 A2:A3 A27:A33 C176 C35 A5:A17 C93 C25:C33 C54 A56:A58 A53 C3:C10 C14:C21 A61:A63"/>
  </dataValidations>
  <pageMargins left="0.70866141732283472" right="0.15748031496062992" top="0.51181102362204722" bottom="0.59055118110236227" header="0.31496062992125984" footer="0.31496062992125984"/>
  <pageSetup paperSize="9" firstPageNumber="3" orientation="portrait" useFirstPageNumber="1" r:id="rId1"/>
  <headerFooter>
    <oddFooter>&amp;C2-&amp;P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53"/>
  <sheetViews>
    <sheetView zoomScaleNormal="100" workbookViewId="0">
      <selection activeCell="C13" sqref="C13:D13"/>
    </sheetView>
  </sheetViews>
  <sheetFormatPr defaultRowHeight="13.5"/>
  <cols>
    <col min="1" max="1" width="3.875" style="271" customWidth="1"/>
    <col min="2" max="2" width="42.75" style="271" customWidth="1"/>
    <col min="3" max="3" width="3.875" style="271" customWidth="1"/>
    <col min="4" max="4" width="44.875" style="271" customWidth="1"/>
    <col min="5" max="16384" width="9" style="271"/>
  </cols>
  <sheetData>
    <row r="1" spans="1:4" ht="15.95" customHeight="1">
      <c r="A1" s="590" t="s">
        <v>414</v>
      </c>
      <c r="B1" s="590"/>
    </row>
    <row r="2" spans="1:4" ht="15.75" customHeight="1">
      <c r="A2" s="584" t="s">
        <v>71</v>
      </c>
      <c r="B2" s="584"/>
      <c r="C2" s="584" t="s">
        <v>103</v>
      </c>
      <c r="D2" s="584"/>
    </row>
    <row r="3" spans="1:4" ht="15.75" customHeight="1">
      <c r="A3" s="272">
        <v>1</v>
      </c>
      <c r="B3" s="268" t="s">
        <v>72</v>
      </c>
      <c r="C3" s="584" t="s">
        <v>71</v>
      </c>
      <c r="D3" s="584"/>
    </row>
    <row r="4" spans="1:4" ht="15.75" customHeight="1">
      <c r="A4" s="272">
        <v>2</v>
      </c>
      <c r="B4" s="587" t="s">
        <v>78</v>
      </c>
      <c r="C4" s="272">
        <v>1</v>
      </c>
      <c r="D4" s="268" t="s">
        <v>72</v>
      </c>
    </row>
    <row r="5" spans="1:4" ht="15.75" customHeight="1">
      <c r="A5" s="273"/>
      <c r="B5" s="587"/>
      <c r="C5" s="272">
        <v>2</v>
      </c>
      <c r="D5" s="550" t="s">
        <v>78</v>
      </c>
    </row>
    <row r="6" spans="1:4" ht="15.75" customHeight="1">
      <c r="A6" s="272">
        <v>3</v>
      </c>
      <c r="B6" s="268" t="s">
        <v>73</v>
      </c>
      <c r="C6" s="272">
        <v>3</v>
      </c>
      <c r="D6" s="268" t="s">
        <v>74</v>
      </c>
    </row>
    <row r="7" spans="1:4" ht="15.75" customHeight="1">
      <c r="A7" s="272">
        <v>4</v>
      </c>
      <c r="B7" s="268" t="s">
        <v>74</v>
      </c>
      <c r="C7" s="272">
        <v>4</v>
      </c>
      <c r="D7" s="268" t="s">
        <v>75</v>
      </c>
    </row>
    <row r="8" spans="1:4" ht="15.75" customHeight="1">
      <c r="A8" s="272">
        <v>5</v>
      </c>
      <c r="B8" s="268" t="s">
        <v>75</v>
      </c>
      <c r="C8" s="272">
        <v>5</v>
      </c>
      <c r="D8" s="275" t="s">
        <v>76</v>
      </c>
    </row>
    <row r="9" spans="1:4" ht="15.75" customHeight="1">
      <c r="A9" s="272">
        <v>6</v>
      </c>
      <c r="B9" s="275" t="s">
        <v>76</v>
      </c>
      <c r="C9" s="272">
        <v>6</v>
      </c>
      <c r="D9" s="550" t="s">
        <v>77</v>
      </c>
    </row>
    <row r="10" spans="1:4" ht="15.75" customHeight="1">
      <c r="A10" s="272">
        <v>7</v>
      </c>
      <c r="B10" s="550" t="s">
        <v>77</v>
      </c>
      <c r="C10" s="272">
        <v>7</v>
      </c>
      <c r="D10" s="268" t="s">
        <v>79</v>
      </c>
    </row>
    <row r="11" spans="1:4" ht="15.75" customHeight="1">
      <c r="A11" s="272">
        <v>8</v>
      </c>
      <c r="B11" s="268" t="s">
        <v>79</v>
      </c>
      <c r="C11" s="272">
        <v>8</v>
      </c>
      <c r="D11" s="273" t="s">
        <v>468</v>
      </c>
    </row>
    <row r="12" spans="1:4" ht="15.75" customHeight="1">
      <c r="A12" s="272">
        <v>9</v>
      </c>
      <c r="B12" s="273" t="s">
        <v>468</v>
      </c>
      <c r="C12" s="272">
        <v>9</v>
      </c>
      <c r="D12" s="550" t="s">
        <v>469</v>
      </c>
    </row>
    <row r="13" spans="1:4" ht="15.75" customHeight="1">
      <c r="A13" s="272">
        <v>10</v>
      </c>
      <c r="B13" s="550" t="s">
        <v>469</v>
      </c>
      <c r="C13" s="272">
        <v>10</v>
      </c>
      <c r="D13" s="550" t="s">
        <v>80</v>
      </c>
    </row>
    <row r="14" spans="1:4" ht="15.75" customHeight="1">
      <c r="A14" s="272">
        <v>11</v>
      </c>
      <c r="B14" s="587" t="s">
        <v>80</v>
      </c>
      <c r="C14" s="273"/>
      <c r="D14" s="273"/>
    </row>
    <row r="15" spans="1:4" ht="15.75" customHeight="1">
      <c r="A15" s="273"/>
      <c r="B15" s="587"/>
      <c r="C15" s="584" t="s">
        <v>94</v>
      </c>
      <c r="D15" s="584"/>
    </row>
    <row r="16" spans="1:4" ht="15.75" customHeight="1">
      <c r="A16" s="273"/>
      <c r="B16" s="273"/>
      <c r="C16" s="272">
        <v>1</v>
      </c>
      <c r="D16" s="550" t="s">
        <v>95</v>
      </c>
    </row>
    <row r="17" spans="1:4" ht="15.75" customHeight="1">
      <c r="A17" s="584" t="s">
        <v>94</v>
      </c>
      <c r="B17" s="584"/>
      <c r="C17" s="272">
        <v>2</v>
      </c>
      <c r="D17" s="550" t="s">
        <v>96</v>
      </c>
    </row>
    <row r="18" spans="1:4" ht="15.75" customHeight="1">
      <c r="A18" s="272">
        <v>1</v>
      </c>
      <c r="B18" s="550" t="s">
        <v>95</v>
      </c>
      <c r="C18" s="272">
        <v>3</v>
      </c>
      <c r="D18" s="550" t="s">
        <v>97</v>
      </c>
    </row>
    <row r="19" spans="1:4" ht="15.75" customHeight="1">
      <c r="A19" s="272">
        <v>2</v>
      </c>
      <c r="B19" s="550" t="s">
        <v>96</v>
      </c>
      <c r="C19" s="272">
        <v>4</v>
      </c>
      <c r="D19" s="550" t="s">
        <v>98</v>
      </c>
    </row>
    <row r="20" spans="1:4" ht="15.75" customHeight="1">
      <c r="A20" s="272">
        <v>3</v>
      </c>
      <c r="B20" s="550" t="s">
        <v>97</v>
      </c>
      <c r="C20" s="272">
        <v>5</v>
      </c>
      <c r="D20" s="550" t="s">
        <v>99</v>
      </c>
    </row>
    <row r="21" spans="1:4" ht="15.75" customHeight="1">
      <c r="A21" s="272">
        <v>4</v>
      </c>
      <c r="B21" s="550" t="s">
        <v>98</v>
      </c>
      <c r="C21" s="272">
        <v>6</v>
      </c>
      <c r="D21" s="550" t="s">
        <v>100</v>
      </c>
    </row>
    <row r="22" spans="1:4" ht="15.75" customHeight="1">
      <c r="A22" s="272">
        <v>5</v>
      </c>
      <c r="B22" s="550" t="s">
        <v>99</v>
      </c>
      <c r="C22" s="272"/>
      <c r="D22" s="275"/>
    </row>
    <row r="23" spans="1:4" ht="15.75" customHeight="1">
      <c r="A23" s="272">
        <v>6</v>
      </c>
      <c r="B23" s="550" t="s">
        <v>100</v>
      </c>
      <c r="C23" s="272"/>
      <c r="D23" s="550"/>
    </row>
    <row r="24" spans="1:4" ht="15.75" customHeight="1">
      <c r="A24" s="272">
        <v>7</v>
      </c>
      <c r="B24" s="550" t="s">
        <v>101</v>
      </c>
      <c r="C24" s="584" t="s">
        <v>104</v>
      </c>
      <c r="D24" s="584"/>
    </row>
    <row r="25" spans="1:4" ht="15.75" customHeight="1">
      <c r="A25" s="272">
        <v>8</v>
      </c>
      <c r="B25" s="550" t="s">
        <v>102</v>
      </c>
      <c r="C25" s="584" t="s">
        <v>71</v>
      </c>
      <c r="D25" s="584"/>
    </row>
    <row r="26" spans="1:4" ht="15.75" customHeight="1">
      <c r="A26" s="273"/>
      <c r="B26" s="273"/>
      <c r="C26" s="272">
        <v>1</v>
      </c>
      <c r="D26" s="268" t="s">
        <v>72</v>
      </c>
    </row>
    <row r="27" spans="1:4" ht="15.75" customHeight="1">
      <c r="A27" s="584" t="s">
        <v>88</v>
      </c>
      <c r="B27" s="584"/>
      <c r="C27" s="272">
        <v>2</v>
      </c>
      <c r="D27" s="550" t="s">
        <v>78</v>
      </c>
    </row>
    <row r="28" spans="1:4" ht="15.75" customHeight="1">
      <c r="A28" s="272">
        <v>1</v>
      </c>
      <c r="B28" s="268" t="s">
        <v>89</v>
      </c>
      <c r="C28" s="272">
        <v>3</v>
      </c>
      <c r="D28" s="268" t="s">
        <v>74</v>
      </c>
    </row>
    <row r="29" spans="1:4" ht="15.75" customHeight="1">
      <c r="A29" s="272">
        <v>2</v>
      </c>
      <c r="B29" s="268" t="s">
        <v>90</v>
      </c>
      <c r="C29" s="272">
        <v>4</v>
      </c>
      <c r="D29" s="268" t="s">
        <v>75</v>
      </c>
    </row>
    <row r="30" spans="1:4" ht="15.75" customHeight="1">
      <c r="A30" s="272">
        <v>3</v>
      </c>
      <c r="B30" s="268" t="s">
        <v>91</v>
      </c>
      <c r="C30" s="272">
        <v>5</v>
      </c>
      <c r="D30" s="275" t="s">
        <v>76</v>
      </c>
    </row>
    <row r="31" spans="1:4" ht="15.75" customHeight="1">
      <c r="A31" s="272">
        <v>4</v>
      </c>
      <c r="B31" s="268" t="s">
        <v>92</v>
      </c>
      <c r="C31" s="272">
        <v>6</v>
      </c>
      <c r="D31" s="275" t="s">
        <v>77</v>
      </c>
    </row>
    <row r="32" spans="1:4" ht="15.75" customHeight="1">
      <c r="A32" s="272">
        <v>5</v>
      </c>
      <c r="B32" s="275" t="s">
        <v>93</v>
      </c>
      <c r="C32" s="272">
        <v>7</v>
      </c>
      <c r="D32" s="268" t="s">
        <v>79</v>
      </c>
    </row>
    <row r="33" spans="1:4" ht="15.75" customHeight="1">
      <c r="A33" s="273"/>
      <c r="B33" s="273"/>
      <c r="C33" s="272">
        <v>8</v>
      </c>
      <c r="D33" s="273" t="s">
        <v>468</v>
      </c>
    </row>
    <row r="34" spans="1:4" ht="15.75" customHeight="1">
      <c r="A34" s="584" t="s">
        <v>81</v>
      </c>
      <c r="B34" s="584"/>
      <c r="C34" s="272">
        <v>9</v>
      </c>
      <c r="D34" s="550" t="s">
        <v>469</v>
      </c>
    </row>
    <row r="35" spans="1:4" ht="15.75" customHeight="1">
      <c r="A35" s="272">
        <v>1</v>
      </c>
      <c r="B35" s="268" t="s">
        <v>82</v>
      </c>
      <c r="C35" s="272">
        <v>10</v>
      </c>
      <c r="D35" s="550" t="s">
        <v>80</v>
      </c>
    </row>
    <row r="36" spans="1:4" ht="15.75" customHeight="1">
      <c r="A36" s="272">
        <v>2</v>
      </c>
      <c r="B36" s="268" t="s">
        <v>83</v>
      </c>
      <c r="C36" s="272"/>
      <c r="D36" s="550"/>
    </row>
    <row r="37" spans="1:4" ht="15.75" customHeight="1">
      <c r="A37" s="272">
        <v>3</v>
      </c>
      <c r="B37" s="587" t="s">
        <v>84</v>
      </c>
      <c r="C37" s="272"/>
      <c r="D37" s="550"/>
    </row>
    <row r="38" spans="1:4" ht="15.75" customHeight="1">
      <c r="A38" s="273"/>
      <c r="B38" s="587"/>
      <c r="C38" s="272"/>
      <c r="D38" s="550"/>
    </row>
    <row r="39" spans="1:4" ht="15.75" customHeight="1">
      <c r="A39" s="272">
        <v>4</v>
      </c>
      <c r="B39" s="268" t="s">
        <v>85</v>
      </c>
      <c r="C39" s="272"/>
      <c r="D39" s="550"/>
    </row>
    <row r="40" spans="1:4" ht="15.75" customHeight="1">
      <c r="A40" s="272">
        <v>5</v>
      </c>
      <c r="B40" s="268" t="s">
        <v>86</v>
      </c>
      <c r="C40" s="272"/>
      <c r="D40" s="550"/>
    </row>
    <row r="41" spans="1:4" ht="15.75" customHeight="1">
      <c r="A41" s="272">
        <v>6</v>
      </c>
      <c r="B41" s="268" t="s">
        <v>87</v>
      </c>
      <c r="C41" s="272"/>
      <c r="D41" s="550"/>
    </row>
    <row r="42" spans="1:4" ht="15.75" customHeight="1">
      <c r="C42" s="267"/>
      <c r="D42" s="269"/>
    </row>
    <row r="43" spans="1:4" ht="15.75" customHeight="1">
      <c r="C43" s="267"/>
      <c r="D43" s="269"/>
    </row>
    <row r="44" spans="1:4" ht="15.75" customHeight="1">
      <c r="C44" s="267"/>
      <c r="D44" s="269"/>
    </row>
    <row r="45" spans="1:4" ht="15.75" customHeight="1">
      <c r="C45" s="267"/>
      <c r="D45" s="269"/>
    </row>
    <row r="46" spans="1:4" ht="15.75" customHeight="1">
      <c r="C46" s="267"/>
      <c r="D46" s="269"/>
    </row>
    <row r="47" spans="1:4" ht="15.75" customHeight="1">
      <c r="C47" s="267"/>
      <c r="D47" s="269"/>
    </row>
    <row r="48" spans="1:4" ht="15.75" customHeight="1">
      <c r="C48" s="267"/>
      <c r="D48" s="269"/>
    </row>
    <row r="49" spans="3:4" ht="15.75" customHeight="1">
      <c r="C49" s="267"/>
      <c r="D49" s="269"/>
    </row>
    <row r="50" spans="3:4" ht="15.75" customHeight="1">
      <c r="C50" s="267"/>
      <c r="D50" s="269"/>
    </row>
    <row r="51" spans="3:4" ht="15.75" customHeight="1">
      <c r="C51" s="267"/>
      <c r="D51" s="269"/>
    </row>
    <row r="52" spans="3:4">
      <c r="C52" s="267"/>
      <c r="D52" s="269"/>
    </row>
    <row r="53" spans="3:4">
      <c r="C53" s="50"/>
      <c r="D53" s="51"/>
    </row>
  </sheetData>
  <sheetProtection selectLockedCells="1"/>
  <mergeCells count="13">
    <mergeCell ref="C25:D25"/>
    <mergeCell ref="B4:B5"/>
    <mergeCell ref="B37:B38"/>
    <mergeCell ref="A34:B34"/>
    <mergeCell ref="A27:B27"/>
    <mergeCell ref="A1:B1"/>
    <mergeCell ref="A2:B2"/>
    <mergeCell ref="C15:D15"/>
    <mergeCell ref="B14:B15"/>
    <mergeCell ref="C24:D24"/>
    <mergeCell ref="A17:B17"/>
    <mergeCell ref="C2:D2"/>
    <mergeCell ref="C3:D3"/>
  </mergeCells>
  <phoneticPr fontId="1"/>
  <dataValidations count="2">
    <dataValidation imeMode="hiragana" allowBlank="1" showInputMessage="1" showErrorMessage="1" sqref="D9 C54:C65536 A27:B27 B59:B65536 D16:D21 D23 C25:D25 C15:D15 A54:A65536 A17:B17 C3:D3 B1 D36:D65536 A2:B2 A34:B34 E1:IV1048576 B18:B25"/>
    <dataValidation imeMode="off" allowBlank="1" showInputMessage="1" showErrorMessage="1" sqref="A35:A37 A6:A12 C2 A39:A41 A28:A32 A1 A3:A4 C16:C24 C26:C33 C36:C53 C4:C10 C12 A18:A25"/>
  </dataValidations>
  <pageMargins left="0.70866141732283472" right="0.15748031496062992" top="0.51181102362204722" bottom="0.59055118110236227" header="0.31496062992125984" footer="0.31496062992125984"/>
  <pageSetup paperSize="9" firstPageNumber="4" orientation="portrait" useFirstPageNumber="1" r:id="rId1"/>
  <headerFooter>
    <oddFooter>&amp;C2-&amp;P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A41"/>
  <sheetViews>
    <sheetView topLeftCell="A15" zoomScaleNormal="100" workbookViewId="0">
      <selection activeCell="S23" sqref="S23"/>
    </sheetView>
  </sheetViews>
  <sheetFormatPr defaultRowHeight="13.5"/>
  <cols>
    <col min="1" max="2" width="4.25" customWidth="1"/>
    <col min="3" max="3" width="7.875" customWidth="1"/>
    <col min="4" max="4" width="7.625" customWidth="1"/>
    <col min="5" max="5" width="4.125" customWidth="1"/>
    <col min="6" max="6" width="3.75" customWidth="1"/>
    <col min="7" max="7" width="4.125" customWidth="1"/>
    <col min="8" max="8" width="3.75" customWidth="1"/>
    <col min="9" max="9" width="4.125" customWidth="1"/>
    <col min="10" max="10" width="3.75" customWidth="1"/>
    <col min="11" max="11" width="4.125" customWidth="1"/>
    <col min="12" max="12" width="3.75" customWidth="1"/>
    <col min="13" max="13" width="4.125" customWidth="1"/>
    <col min="14" max="14" width="3.75" customWidth="1"/>
    <col min="15" max="15" width="4.125" customWidth="1"/>
    <col min="16" max="16" width="3.75" customWidth="1"/>
    <col min="17" max="17" width="4.125" customWidth="1"/>
    <col min="18" max="18" width="3.75" customWidth="1"/>
    <col min="19" max="19" width="4.125" customWidth="1"/>
    <col min="20" max="20" width="3.75" customWidth="1"/>
    <col min="21" max="21" width="4.125" customWidth="1"/>
    <col min="22" max="22" width="3.75" customWidth="1"/>
    <col min="23" max="23" width="7.875" customWidth="1"/>
  </cols>
  <sheetData>
    <row r="1" spans="1:22" s="3" customFormat="1" ht="15" customHeight="1">
      <c r="A1" s="643"/>
      <c r="B1" s="643"/>
      <c r="C1" s="643"/>
      <c r="D1" s="4"/>
      <c r="E1" s="4"/>
      <c r="F1" s="4"/>
      <c r="G1" s="4"/>
      <c r="H1" s="4"/>
      <c r="I1" s="4"/>
      <c r="J1" s="4"/>
      <c r="K1" s="4"/>
      <c r="L1" s="4"/>
      <c r="M1" s="4"/>
      <c r="N1" s="4"/>
      <c r="O1" s="4"/>
      <c r="P1" s="4"/>
      <c r="Q1" s="4"/>
      <c r="R1" s="4"/>
      <c r="S1" s="4"/>
      <c r="T1" s="4"/>
      <c r="U1" s="4"/>
      <c r="V1" s="4"/>
    </row>
    <row r="2" spans="1:22" ht="17.100000000000001" customHeight="1" thickBot="1">
      <c r="A2" s="624" t="s">
        <v>105</v>
      </c>
      <c r="B2" s="624"/>
      <c r="C2" s="624"/>
      <c r="D2" s="624"/>
      <c r="E2" s="624"/>
      <c r="F2" s="624"/>
      <c r="G2" s="624"/>
      <c r="H2" s="624"/>
      <c r="I2" s="624"/>
      <c r="J2" s="624"/>
      <c r="K2" s="624"/>
      <c r="L2" s="624"/>
      <c r="M2" s="624"/>
      <c r="N2" s="481"/>
      <c r="O2" s="370"/>
      <c r="P2" s="466"/>
      <c r="Q2" s="594" t="s">
        <v>527</v>
      </c>
      <c r="R2" s="594"/>
      <c r="S2" s="594"/>
      <c r="T2" s="594"/>
      <c r="U2" s="594"/>
      <c r="V2" s="594"/>
    </row>
    <row r="3" spans="1:22" ht="30.6" customHeight="1" thickBot="1">
      <c r="A3" s="644" t="s">
        <v>362</v>
      </c>
      <c r="B3" s="645"/>
      <c r="C3" s="645"/>
      <c r="D3" s="646"/>
      <c r="E3" s="647" t="s">
        <v>106</v>
      </c>
      <c r="F3" s="648"/>
      <c r="G3" s="649" t="s">
        <v>107</v>
      </c>
      <c r="H3" s="650"/>
      <c r="I3" s="651" t="s">
        <v>108</v>
      </c>
      <c r="J3" s="651"/>
      <c r="K3" s="651" t="s">
        <v>109</v>
      </c>
      <c r="L3" s="651"/>
      <c r="M3" s="651" t="s">
        <v>110</v>
      </c>
      <c r="N3" s="651"/>
      <c r="O3" s="651" t="s">
        <v>114</v>
      </c>
      <c r="P3" s="651"/>
      <c r="Q3" s="651" t="s">
        <v>111</v>
      </c>
      <c r="R3" s="651"/>
      <c r="S3" s="654" t="s">
        <v>112</v>
      </c>
      <c r="T3" s="654"/>
      <c r="U3" s="652" t="s">
        <v>113</v>
      </c>
      <c r="V3" s="653"/>
    </row>
    <row r="4" spans="1:22" ht="20.45" customHeight="1" thickBot="1">
      <c r="A4" s="655" t="s">
        <v>115</v>
      </c>
      <c r="B4" s="656"/>
      <c r="C4" s="656"/>
      <c r="D4" s="657"/>
      <c r="E4" s="482">
        <f>IF(SUM(E5:E9)=0,"",SUM(E5:E9)+SUM(E11:E16))</f>
        <v>179</v>
      </c>
      <c r="F4" s="483">
        <f>F10+F17</f>
        <v>11</v>
      </c>
      <c r="G4" s="484">
        <f>IF(COUNTA(G5:G9)+COUNTA(G11:G16)=0,"",SUM(G5:G9)+SUM(G11:G16))</f>
        <v>1</v>
      </c>
      <c r="H4" s="485" t="str">
        <f>IF(COUNTA(H5:H9)+COUNTA(H11:H16)=0,"",SUM(H5:H9)+SUM(H11:H16))</f>
        <v/>
      </c>
      <c r="I4" s="486">
        <f t="shared" ref="I4:V4" si="0">IF(COUNTA(I5:I9)+COUNTA(I11:I16)=0,"",SUM(I5:I9)+SUM(I11:I16))</f>
        <v>11</v>
      </c>
      <c r="J4" s="485" t="str">
        <f t="shared" si="0"/>
        <v/>
      </c>
      <c r="K4" s="486">
        <f t="shared" si="0"/>
        <v>31</v>
      </c>
      <c r="L4" s="485">
        <f t="shared" si="0"/>
        <v>1</v>
      </c>
      <c r="M4" s="486">
        <f t="shared" si="0"/>
        <v>39</v>
      </c>
      <c r="N4" s="485" t="str">
        <f t="shared" si="0"/>
        <v/>
      </c>
      <c r="O4" s="486">
        <f>IF(COUNTA(O5:O9)+COUNTA(O11:O16)=0,"",SUM(O5:O9)+SUM(O11:O16))</f>
        <v>47</v>
      </c>
      <c r="P4" s="485">
        <f>IF(COUNTA(P5:P9)+COUNTA(P11:P16)=0,"",SUM(P5:P9)+SUM(P11:P16))</f>
        <v>10</v>
      </c>
      <c r="Q4" s="486">
        <f t="shared" si="0"/>
        <v>2</v>
      </c>
      <c r="R4" s="485" t="str">
        <f t="shared" si="0"/>
        <v/>
      </c>
      <c r="S4" s="486">
        <f t="shared" si="0"/>
        <v>47</v>
      </c>
      <c r="T4" s="485" t="str">
        <f t="shared" si="0"/>
        <v/>
      </c>
      <c r="U4" s="486">
        <f t="shared" si="0"/>
        <v>1</v>
      </c>
      <c r="V4" s="487" t="str">
        <f t="shared" si="0"/>
        <v/>
      </c>
    </row>
    <row r="5" spans="1:22" ht="20.45" customHeight="1">
      <c r="A5" s="614" t="s">
        <v>128</v>
      </c>
      <c r="B5" s="620" t="s">
        <v>117</v>
      </c>
      <c r="C5" s="621"/>
      <c r="D5" s="622"/>
      <c r="E5" s="488">
        <f>G5</f>
        <v>1</v>
      </c>
      <c r="F5" s="489" t="str">
        <f>IF(H5+J5+L5+N5+P5+R5+T5+V5=0,"",H5+J5+L5+N5+P5+R5+T5+V5)</f>
        <v/>
      </c>
      <c r="G5" s="490">
        <v>1</v>
      </c>
      <c r="H5" s="491"/>
      <c r="I5" s="492"/>
      <c r="J5" s="491"/>
      <c r="K5" s="492"/>
      <c r="L5" s="493"/>
      <c r="M5" s="494"/>
      <c r="N5" s="491"/>
      <c r="O5" s="492"/>
      <c r="P5" s="493"/>
      <c r="Q5" s="492"/>
      <c r="R5" s="493"/>
      <c r="S5" s="492"/>
      <c r="T5" s="493"/>
      <c r="U5" s="495"/>
      <c r="V5" s="496"/>
    </row>
    <row r="6" spans="1:22" ht="20.45" customHeight="1">
      <c r="A6" s="615"/>
      <c r="B6" s="611" t="s">
        <v>118</v>
      </c>
      <c r="C6" s="612"/>
      <c r="D6" s="613"/>
      <c r="E6" s="497">
        <f>I6</f>
        <v>1</v>
      </c>
      <c r="F6" s="498" t="str">
        <f>IF(H6+J6+L6+N6+P6+R6+T6+V6=0,"",H6+J6+L6+N6+P6+R6+T6+V6)</f>
        <v/>
      </c>
      <c r="G6" s="499"/>
      <c r="H6" s="500"/>
      <c r="I6" s="501">
        <v>1</v>
      </c>
      <c r="J6" s="500"/>
      <c r="K6" s="501"/>
      <c r="L6" s="502"/>
      <c r="M6" s="503"/>
      <c r="N6" s="500"/>
      <c r="O6" s="501"/>
      <c r="P6" s="502"/>
      <c r="Q6" s="501"/>
      <c r="R6" s="502"/>
      <c r="S6" s="501"/>
      <c r="T6" s="502"/>
      <c r="U6" s="504"/>
      <c r="V6" s="505"/>
    </row>
    <row r="7" spans="1:22" ht="20.45" customHeight="1">
      <c r="A7" s="615"/>
      <c r="B7" s="611" t="s">
        <v>119</v>
      </c>
      <c r="C7" s="612"/>
      <c r="D7" s="613"/>
      <c r="E7" s="497">
        <f>G7+I7+K7+M7+O7+Q7+S7+U7</f>
        <v>13</v>
      </c>
      <c r="F7" s="498"/>
      <c r="G7" s="499"/>
      <c r="H7" s="500"/>
      <c r="I7" s="501">
        <v>1</v>
      </c>
      <c r="J7" s="500"/>
      <c r="K7" s="501">
        <v>3</v>
      </c>
      <c r="L7" s="502"/>
      <c r="M7" s="503">
        <v>1</v>
      </c>
      <c r="N7" s="500"/>
      <c r="O7" s="501">
        <v>2</v>
      </c>
      <c r="P7" s="502"/>
      <c r="Q7" s="501"/>
      <c r="R7" s="502"/>
      <c r="S7" s="501">
        <v>5</v>
      </c>
      <c r="T7" s="502"/>
      <c r="U7" s="504">
        <v>1</v>
      </c>
      <c r="V7" s="505"/>
    </row>
    <row r="8" spans="1:22" ht="20.45" customHeight="1">
      <c r="A8" s="615"/>
      <c r="B8" s="611" t="s">
        <v>120</v>
      </c>
      <c r="C8" s="612"/>
      <c r="D8" s="613"/>
      <c r="E8" s="497">
        <f>G8+I8+K8+M8+O8+Q8+S8+U8</f>
        <v>11</v>
      </c>
      <c r="F8" s="498">
        <f>IF(H8+J8+L8+N8+P8+R8+T8+V8=0,"",H8+J8+L8+N8+P8+R8+T8+V8)</f>
        <v>1</v>
      </c>
      <c r="G8" s="499"/>
      <c r="H8" s="500"/>
      <c r="I8" s="501">
        <v>2</v>
      </c>
      <c r="J8" s="500"/>
      <c r="K8" s="501">
        <v>2</v>
      </c>
      <c r="L8" s="502"/>
      <c r="M8" s="503">
        <v>3</v>
      </c>
      <c r="N8" s="500"/>
      <c r="O8" s="501">
        <v>4</v>
      </c>
      <c r="P8" s="502">
        <v>1</v>
      </c>
      <c r="Q8" s="501"/>
      <c r="R8" s="502"/>
      <c r="S8" s="501"/>
      <c r="T8" s="502"/>
      <c r="U8" s="504"/>
      <c r="V8" s="505"/>
    </row>
    <row r="9" spans="1:22" ht="20.45" customHeight="1" thickBot="1">
      <c r="A9" s="616"/>
      <c r="B9" s="628" t="s">
        <v>121</v>
      </c>
      <c r="C9" s="629"/>
      <c r="D9" s="630"/>
      <c r="E9" s="497">
        <f>G9+I9+K9+M9+O9+Q9+S9+U9</f>
        <v>13</v>
      </c>
      <c r="F9" s="498">
        <f>IF(H9+J9+L9+N9+P9+R9+T9+V9=0,"",H9+J9+L9+N9+P9+R9+T9+V9)</f>
        <v>6</v>
      </c>
      <c r="G9" s="506"/>
      <c r="H9" s="507"/>
      <c r="I9" s="508">
        <v>2</v>
      </c>
      <c r="J9" s="507"/>
      <c r="K9" s="508">
        <v>6</v>
      </c>
      <c r="L9" s="509">
        <v>1</v>
      </c>
      <c r="M9" s="510">
        <v>3</v>
      </c>
      <c r="N9" s="507"/>
      <c r="O9" s="508">
        <v>2</v>
      </c>
      <c r="P9" s="509">
        <v>5</v>
      </c>
      <c r="Q9" s="508"/>
      <c r="R9" s="509"/>
      <c r="S9" s="508"/>
      <c r="T9" s="509"/>
      <c r="U9" s="511"/>
      <c r="V9" s="512"/>
    </row>
    <row r="10" spans="1:22" ht="20.45" customHeight="1" thickTop="1" thickBot="1">
      <c r="A10" s="617" t="s">
        <v>116</v>
      </c>
      <c r="B10" s="618"/>
      <c r="C10" s="618"/>
      <c r="D10" s="619"/>
      <c r="E10" s="513">
        <f>SUM(E5:E9)</f>
        <v>39</v>
      </c>
      <c r="F10" s="514">
        <f>SUM(F5:F9)</f>
        <v>7</v>
      </c>
      <c r="G10" s="515">
        <f>IF(SUM(G5:G9)=0,"",SUM(G5:G9))</f>
        <v>1</v>
      </c>
      <c r="H10" s="516" t="str">
        <f>IF(SUM(H5:H9)=0,"",SUM(H5:H9))</f>
        <v/>
      </c>
      <c r="I10" s="517">
        <f t="shared" ref="I10:V10" si="1">IF(SUM(I5:I9)=0,"",SUM(I5:I9))</f>
        <v>6</v>
      </c>
      <c r="J10" s="472" t="str">
        <f t="shared" si="1"/>
        <v/>
      </c>
      <c r="K10" s="518">
        <f t="shared" si="1"/>
        <v>11</v>
      </c>
      <c r="L10" s="516">
        <f t="shared" si="1"/>
        <v>1</v>
      </c>
      <c r="M10" s="517">
        <f t="shared" si="1"/>
        <v>7</v>
      </c>
      <c r="N10" s="472" t="str">
        <f t="shared" si="1"/>
        <v/>
      </c>
      <c r="O10" s="517">
        <f t="shared" si="1"/>
        <v>8</v>
      </c>
      <c r="P10" s="472">
        <f t="shared" si="1"/>
        <v>6</v>
      </c>
      <c r="Q10" s="517" t="str">
        <f t="shared" si="1"/>
        <v/>
      </c>
      <c r="R10" s="472" t="str">
        <f t="shared" si="1"/>
        <v/>
      </c>
      <c r="S10" s="517">
        <f t="shared" si="1"/>
        <v>5</v>
      </c>
      <c r="T10" s="472" t="str">
        <f t="shared" si="1"/>
        <v/>
      </c>
      <c r="U10" s="518">
        <f t="shared" si="1"/>
        <v>1</v>
      </c>
      <c r="V10" s="465" t="str">
        <f t="shared" si="1"/>
        <v/>
      </c>
    </row>
    <row r="11" spans="1:22" ht="20.45" customHeight="1">
      <c r="A11" s="614" t="s">
        <v>129</v>
      </c>
      <c r="B11" s="620" t="s">
        <v>122</v>
      </c>
      <c r="C11" s="621"/>
      <c r="D11" s="622"/>
      <c r="E11" s="497">
        <f t="shared" ref="E11:E16" si="2">G11+I11+K11+M11+O11+Q11+S11+U11</f>
        <v>56</v>
      </c>
      <c r="F11" s="489">
        <f t="shared" ref="F11:F16" si="3">IF(H11+J11+L11+N11+P11+R11+T11+V11=0,"",H11+J11+L11+N11+P11+R11+T11+V11)</f>
        <v>1</v>
      </c>
      <c r="G11" s="490"/>
      <c r="H11" s="491"/>
      <c r="I11" s="492">
        <v>5</v>
      </c>
      <c r="J11" s="491"/>
      <c r="K11" s="492">
        <v>13</v>
      </c>
      <c r="L11" s="493"/>
      <c r="M11" s="494">
        <v>9</v>
      </c>
      <c r="N11" s="491"/>
      <c r="O11" s="492">
        <v>13</v>
      </c>
      <c r="P11" s="493">
        <v>1</v>
      </c>
      <c r="Q11" s="492"/>
      <c r="R11" s="493"/>
      <c r="S11" s="492">
        <v>16</v>
      </c>
      <c r="T11" s="493"/>
      <c r="U11" s="495"/>
      <c r="V11" s="496"/>
    </row>
    <row r="12" spans="1:22" ht="20.45" customHeight="1">
      <c r="A12" s="615"/>
      <c r="B12" s="611" t="s">
        <v>123</v>
      </c>
      <c r="C12" s="612"/>
      <c r="D12" s="613"/>
      <c r="E12" s="497">
        <f t="shared" si="2"/>
        <v>22</v>
      </c>
      <c r="F12" s="498">
        <f t="shared" si="3"/>
        <v>1</v>
      </c>
      <c r="G12" s="499"/>
      <c r="H12" s="500"/>
      <c r="I12" s="501"/>
      <c r="J12" s="500"/>
      <c r="K12" s="501">
        <v>2</v>
      </c>
      <c r="L12" s="502"/>
      <c r="M12" s="503">
        <v>5</v>
      </c>
      <c r="N12" s="500"/>
      <c r="O12" s="501">
        <v>6</v>
      </c>
      <c r="P12" s="502">
        <v>1</v>
      </c>
      <c r="Q12" s="501"/>
      <c r="R12" s="502"/>
      <c r="S12" s="501">
        <v>9</v>
      </c>
      <c r="T12" s="502"/>
      <c r="U12" s="504"/>
      <c r="V12" s="505"/>
    </row>
    <row r="13" spans="1:22" ht="20.45" customHeight="1">
      <c r="A13" s="615"/>
      <c r="B13" s="611" t="s">
        <v>124</v>
      </c>
      <c r="C13" s="612"/>
      <c r="D13" s="613"/>
      <c r="E13" s="497">
        <f t="shared" si="2"/>
        <v>22</v>
      </c>
      <c r="F13" s="498" t="str">
        <f t="shared" si="3"/>
        <v/>
      </c>
      <c r="G13" s="499"/>
      <c r="H13" s="500"/>
      <c r="I13" s="501"/>
      <c r="J13" s="500"/>
      <c r="K13" s="501">
        <v>3</v>
      </c>
      <c r="L13" s="502"/>
      <c r="M13" s="503">
        <v>4</v>
      </c>
      <c r="N13" s="500"/>
      <c r="O13" s="501">
        <v>7</v>
      </c>
      <c r="P13" s="502"/>
      <c r="Q13" s="501"/>
      <c r="R13" s="502"/>
      <c r="S13" s="501">
        <v>8</v>
      </c>
      <c r="T13" s="502"/>
      <c r="U13" s="504"/>
      <c r="V13" s="505"/>
    </row>
    <row r="14" spans="1:22" ht="20.45" customHeight="1">
      <c r="A14" s="615"/>
      <c r="B14" s="611" t="s">
        <v>125</v>
      </c>
      <c r="C14" s="612"/>
      <c r="D14" s="613"/>
      <c r="E14" s="497">
        <f t="shared" si="2"/>
        <v>20</v>
      </c>
      <c r="F14" s="498">
        <f t="shared" si="3"/>
        <v>1</v>
      </c>
      <c r="G14" s="499"/>
      <c r="H14" s="500"/>
      <c r="I14" s="501"/>
      <c r="J14" s="500"/>
      <c r="K14" s="501">
        <v>2</v>
      </c>
      <c r="L14" s="502"/>
      <c r="M14" s="503">
        <v>6</v>
      </c>
      <c r="N14" s="500"/>
      <c r="O14" s="501">
        <v>6</v>
      </c>
      <c r="P14" s="502">
        <v>1</v>
      </c>
      <c r="Q14" s="501"/>
      <c r="R14" s="502"/>
      <c r="S14" s="501">
        <v>6</v>
      </c>
      <c r="T14" s="502"/>
      <c r="U14" s="504"/>
      <c r="V14" s="505"/>
    </row>
    <row r="15" spans="1:22" ht="20.45" customHeight="1">
      <c r="A15" s="615"/>
      <c r="B15" s="611" t="s">
        <v>127</v>
      </c>
      <c r="C15" s="612"/>
      <c r="D15" s="613"/>
      <c r="E15" s="497">
        <f t="shared" si="2"/>
        <v>10</v>
      </c>
      <c r="F15" s="498">
        <f t="shared" si="3"/>
        <v>1</v>
      </c>
      <c r="G15" s="499"/>
      <c r="H15" s="500"/>
      <c r="I15" s="501"/>
      <c r="J15" s="500"/>
      <c r="K15" s="501"/>
      <c r="L15" s="502"/>
      <c r="M15" s="503">
        <v>4</v>
      </c>
      <c r="N15" s="500"/>
      <c r="O15" s="501">
        <v>2</v>
      </c>
      <c r="P15" s="502">
        <v>1</v>
      </c>
      <c r="Q15" s="501">
        <v>2</v>
      </c>
      <c r="R15" s="502"/>
      <c r="S15" s="501">
        <v>2</v>
      </c>
      <c r="T15" s="502"/>
      <c r="U15" s="504"/>
      <c r="V15" s="505"/>
    </row>
    <row r="16" spans="1:22" ht="20.45" customHeight="1" thickBot="1">
      <c r="A16" s="616"/>
      <c r="B16" s="628" t="s">
        <v>126</v>
      </c>
      <c r="C16" s="629"/>
      <c r="D16" s="630"/>
      <c r="E16" s="497">
        <f t="shared" si="2"/>
        <v>10</v>
      </c>
      <c r="F16" s="498" t="str">
        <f t="shared" si="3"/>
        <v/>
      </c>
      <c r="G16" s="506"/>
      <c r="H16" s="507"/>
      <c r="I16" s="508"/>
      <c r="J16" s="507"/>
      <c r="K16" s="508"/>
      <c r="L16" s="509"/>
      <c r="M16" s="510">
        <v>4</v>
      </c>
      <c r="N16" s="507"/>
      <c r="O16" s="508">
        <v>5</v>
      </c>
      <c r="P16" s="509"/>
      <c r="Q16" s="508"/>
      <c r="R16" s="509"/>
      <c r="S16" s="508">
        <v>1</v>
      </c>
      <c r="T16" s="509"/>
      <c r="U16" s="511"/>
      <c r="V16" s="512"/>
    </row>
    <row r="17" spans="1:27" ht="20.45" customHeight="1" thickTop="1" thickBot="1">
      <c r="A17" s="617" t="s">
        <v>116</v>
      </c>
      <c r="B17" s="618"/>
      <c r="C17" s="618"/>
      <c r="D17" s="619"/>
      <c r="E17" s="513">
        <f>SUM(E11:E16)</f>
        <v>140</v>
      </c>
      <c r="F17" s="514">
        <f>SUM(F11:F16)</f>
        <v>4</v>
      </c>
      <c r="G17" s="515" t="str">
        <f>IF(SUM(G11:G16)=0,"",SUM(G11:G16))</f>
        <v/>
      </c>
      <c r="H17" s="519" t="str">
        <f>IF(SUM(H11:H16)=0,"",SUM(H11:H16))</f>
        <v/>
      </c>
      <c r="I17" s="518">
        <f t="shared" ref="I17:V17" si="4">IF(SUM(I11:I16)=0,"",SUM(I11:I16))</f>
        <v>5</v>
      </c>
      <c r="J17" s="519" t="str">
        <f t="shared" si="4"/>
        <v/>
      </c>
      <c r="K17" s="518">
        <f t="shared" si="4"/>
        <v>20</v>
      </c>
      <c r="L17" s="520" t="str">
        <f t="shared" si="4"/>
        <v/>
      </c>
      <c r="M17" s="521">
        <f t="shared" si="4"/>
        <v>32</v>
      </c>
      <c r="N17" s="519" t="str">
        <f t="shared" si="4"/>
        <v/>
      </c>
      <c r="O17" s="518">
        <f>IF(SUM(O11:O16)=0,"",SUM(O11:O16))</f>
        <v>39</v>
      </c>
      <c r="P17" s="520">
        <f t="shared" si="4"/>
        <v>4</v>
      </c>
      <c r="Q17" s="518">
        <f t="shared" si="4"/>
        <v>2</v>
      </c>
      <c r="R17" s="520" t="str">
        <f t="shared" si="4"/>
        <v/>
      </c>
      <c r="S17" s="518">
        <f t="shared" si="4"/>
        <v>42</v>
      </c>
      <c r="T17" s="520" t="str">
        <f t="shared" si="4"/>
        <v/>
      </c>
      <c r="U17" s="518" t="str">
        <f t="shared" si="4"/>
        <v/>
      </c>
      <c r="V17" s="465" t="str">
        <f t="shared" si="4"/>
        <v/>
      </c>
    </row>
    <row r="18" spans="1:27" ht="17.100000000000001" customHeight="1">
      <c r="A18" s="623" t="s">
        <v>381</v>
      </c>
      <c r="B18" s="623"/>
      <c r="C18" s="623"/>
      <c r="D18" s="623"/>
      <c r="E18" s="623"/>
      <c r="F18" s="623"/>
      <c r="G18" s="623"/>
      <c r="H18" s="370"/>
      <c r="I18" s="370"/>
      <c r="J18" s="370"/>
      <c r="K18" s="370"/>
      <c r="L18" s="370"/>
      <c r="M18" s="370"/>
      <c r="N18" s="370"/>
      <c r="O18" s="370"/>
      <c r="P18" s="370"/>
      <c r="Q18" s="370"/>
      <c r="R18" s="370"/>
      <c r="S18" s="370"/>
      <c r="T18" s="370"/>
      <c r="U18" s="370"/>
      <c r="V18" s="370"/>
    </row>
    <row r="19" spans="1:27" ht="15" customHeight="1">
      <c r="A19" s="370"/>
      <c r="B19" s="370"/>
      <c r="C19" s="370"/>
      <c r="D19" s="370"/>
      <c r="E19" s="370"/>
      <c r="F19" s="370"/>
      <c r="G19" s="370"/>
      <c r="H19" s="370"/>
      <c r="I19" s="370"/>
      <c r="J19" s="370"/>
      <c r="K19" s="370"/>
      <c r="L19" s="370"/>
      <c r="M19" s="370"/>
      <c r="N19" s="370"/>
      <c r="O19" s="370"/>
      <c r="P19" s="370"/>
      <c r="Q19" s="370"/>
      <c r="R19" s="370"/>
      <c r="S19" s="370"/>
      <c r="T19" s="370"/>
      <c r="U19" s="370"/>
      <c r="V19" s="370"/>
    </row>
    <row r="20" spans="1:27" ht="17.100000000000001" customHeight="1" thickBot="1">
      <c r="A20" s="624" t="s">
        <v>171</v>
      </c>
      <c r="B20" s="624"/>
      <c r="C20" s="624"/>
      <c r="D20" s="624"/>
      <c r="E20" s="624"/>
      <c r="F20" s="624"/>
      <c r="G20" s="624"/>
      <c r="H20" s="624"/>
      <c r="I20" s="624"/>
      <c r="J20" s="624"/>
      <c r="K20" s="624"/>
      <c r="L20" s="624"/>
      <c r="M20" s="624"/>
      <c r="N20" s="481"/>
      <c r="O20" s="370"/>
      <c r="P20" s="466"/>
      <c r="Q20" s="594" t="str">
        <f>Q2</f>
        <v>（令和4年4月1日現在）</v>
      </c>
      <c r="R20" s="594"/>
      <c r="S20" s="594"/>
      <c r="T20" s="594"/>
      <c r="U20" s="594"/>
      <c r="V20" s="594"/>
    </row>
    <row r="21" spans="1:27" ht="30.6" customHeight="1" thickBot="1">
      <c r="A21" s="625" t="s">
        <v>352</v>
      </c>
      <c r="B21" s="626"/>
      <c r="C21" s="626"/>
      <c r="D21" s="627"/>
      <c r="E21" s="609" t="s">
        <v>106</v>
      </c>
      <c r="F21" s="610"/>
      <c r="G21" s="595" t="s">
        <v>107</v>
      </c>
      <c r="H21" s="596"/>
      <c r="I21" s="597" t="s">
        <v>108</v>
      </c>
      <c r="J21" s="598"/>
      <c r="K21" s="597" t="s">
        <v>109</v>
      </c>
      <c r="L21" s="598"/>
      <c r="M21" s="597" t="s">
        <v>110</v>
      </c>
      <c r="N21" s="598"/>
      <c r="O21" s="597" t="s">
        <v>114</v>
      </c>
      <c r="P21" s="598"/>
      <c r="Q21" s="597" t="s">
        <v>111</v>
      </c>
      <c r="R21" s="598"/>
      <c r="S21" s="599" t="s">
        <v>112</v>
      </c>
      <c r="T21" s="600"/>
      <c r="U21" s="599" t="s">
        <v>113</v>
      </c>
      <c r="V21" s="601"/>
    </row>
    <row r="22" spans="1:27" ht="20.45" customHeight="1">
      <c r="A22" s="605" t="s">
        <v>493</v>
      </c>
      <c r="B22" s="592"/>
      <c r="C22" s="592"/>
      <c r="D22" s="593"/>
      <c r="E22" s="522">
        <f t="shared" ref="E22:F40" si="5">IF(G22+I22+K22+M22+O22+Q22+S22+U22=0,"",G22+I22+K22+M22+O22+Q22+S22+U22)</f>
        <v>12</v>
      </c>
      <c r="F22" s="523" t="str">
        <f t="shared" si="5"/>
        <v/>
      </c>
      <c r="G22" s="524"/>
      <c r="H22" s="525"/>
      <c r="I22" s="327"/>
      <c r="J22" s="526"/>
      <c r="K22" s="527"/>
      <c r="L22" s="528"/>
      <c r="M22" s="527"/>
      <c r="N22" s="526"/>
      <c r="O22" s="527"/>
      <c r="P22" s="526"/>
      <c r="Q22" s="527"/>
      <c r="R22" s="526"/>
      <c r="S22" s="527">
        <v>12</v>
      </c>
      <c r="T22" s="526"/>
      <c r="U22" s="504"/>
      <c r="V22" s="505"/>
    </row>
    <row r="23" spans="1:27" s="46" customFormat="1" ht="20.45" customHeight="1">
      <c r="A23" s="606" t="s">
        <v>494</v>
      </c>
      <c r="B23" s="607"/>
      <c r="C23" s="607"/>
      <c r="D23" s="608"/>
      <c r="E23" s="522">
        <f t="shared" si="5"/>
        <v>1</v>
      </c>
      <c r="F23" s="523" t="str">
        <f t="shared" si="5"/>
        <v/>
      </c>
      <c r="G23" s="524"/>
      <c r="H23" s="525"/>
      <c r="I23" s="327"/>
      <c r="J23" s="526"/>
      <c r="K23" s="527"/>
      <c r="L23" s="528"/>
      <c r="M23" s="527"/>
      <c r="N23" s="526"/>
      <c r="O23" s="527">
        <v>1</v>
      </c>
      <c r="P23" s="526">
        <v>0</v>
      </c>
      <c r="Q23" s="527">
        <v>0</v>
      </c>
      <c r="R23" s="526"/>
      <c r="S23" s="527"/>
      <c r="T23" s="526"/>
      <c r="U23" s="504"/>
      <c r="V23" s="505"/>
    </row>
    <row r="24" spans="1:27" ht="20.45" customHeight="1">
      <c r="A24" s="606" t="s">
        <v>495</v>
      </c>
      <c r="B24" s="607"/>
      <c r="C24" s="607"/>
      <c r="D24" s="608"/>
      <c r="E24" s="522">
        <f t="shared" si="5"/>
        <v>33</v>
      </c>
      <c r="F24" s="523" t="str">
        <f t="shared" si="5"/>
        <v/>
      </c>
      <c r="G24" s="524"/>
      <c r="H24" s="525"/>
      <c r="I24" s="327"/>
      <c r="J24" s="526"/>
      <c r="K24" s="527"/>
      <c r="L24" s="528"/>
      <c r="M24" s="527"/>
      <c r="N24" s="526"/>
      <c r="O24" s="527">
        <v>10</v>
      </c>
      <c r="P24" s="526">
        <v>0</v>
      </c>
      <c r="Q24" s="527">
        <v>0</v>
      </c>
      <c r="R24" s="526"/>
      <c r="S24" s="527">
        <v>23</v>
      </c>
      <c r="T24" s="526"/>
      <c r="U24" s="504"/>
      <c r="V24" s="505"/>
    </row>
    <row r="25" spans="1:27" ht="20.45" customHeight="1">
      <c r="A25" s="605" t="s">
        <v>496</v>
      </c>
      <c r="B25" s="592"/>
      <c r="C25" s="592"/>
      <c r="D25" s="593"/>
      <c r="E25" s="522">
        <f t="shared" si="5"/>
        <v>44</v>
      </c>
      <c r="F25" s="523">
        <f t="shared" si="5"/>
        <v>8</v>
      </c>
      <c r="G25" s="524">
        <v>1</v>
      </c>
      <c r="H25" s="525"/>
      <c r="I25" s="327">
        <v>7</v>
      </c>
      <c r="J25" s="526"/>
      <c r="K25" s="527">
        <v>16</v>
      </c>
      <c r="L25" s="528">
        <v>1</v>
      </c>
      <c r="M25" s="527">
        <v>10</v>
      </c>
      <c r="N25" s="526"/>
      <c r="O25" s="527">
        <v>9</v>
      </c>
      <c r="P25" s="526">
        <v>7</v>
      </c>
      <c r="Q25" s="527"/>
      <c r="R25" s="526"/>
      <c r="S25" s="527"/>
      <c r="T25" s="526"/>
      <c r="U25" s="504">
        <v>1</v>
      </c>
      <c r="V25" s="505"/>
    </row>
    <row r="26" spans="1:27" s="46" customFormat="1" ht="20.45" customHeight="1">
      <c r="A26" s="605" t="s">
        <v>497</v>
      </c>
      <c r="B26" s="592"/>
      <c r="C26" s="592"/>
      <c r="D26" s="593"/>
      <c r="E26" s="522">
        <f t="shared" si="5"/>
        <v>12</v>
      </c>
      <c r="F26" s="523" t="str">
        <f t="shared" si="5"/>
        <v/>
      </c>
      <c r="G26" s="524"/>
      <c r="H26" s="525"/>
      <c r="I26" s="327"/>
      <c r="J26" s="526"/>
      <c r="K26" s="527">
        <v>2</v>
      </c>
      <c r="L26" s="528"/>
      <c r="M26" s="527">
        <v>2</v>
      </c>
      <c r="N26" s="526"/>
      <c r="O26" s="527">
        <v>4</v>
      </c>
      <c r="P26" s="526"/>
      <c r="Q26" s="527"/>
      <c r="R26" s="526"/>
      <c r="S26" s="527">
        <v>4</v>
      </c>
      <c r="T26" s="526"/>
      <c r="U26" s="504"/>
      <c r="V26" s="505"/>
      <c r="X26"/>
      <c r="Y26"/>
      <c r="Z26"/>
      <c r="AA26"/>
    </row>
    <row r="27" spans="1:27" s="46" customFormat="1" ht="20.45" customHeight="1">
      <c r="A27" s="602" t="s">
        <v>498</v>
      </c>
      <c r="B27" s="603"/>
      <c r="C27" s="603"/>
      <c r="D27" s="604"/>
      <c r="E27" s="529">
        <f t="shared" si="5"/>
        <v>72</v>
      </c>
      <c r="F27" s="530">
        <f t="shared" si="5"/>
        <v>2</v>
      </c>
      <c r="G27" s="531"/>
      <c r="H27" s="532"/>
      <c r="I27" s="533">
        <v>4</v>
      </c>
      <c r="J27" s="534"/>
      <c r="K27" s="535">
        <v>13</v>
      </c>
      <c r="L27" s="536"/>
      <c r="M27" s="535">
        <v>25</v>
      </c>
      <c r="N27" s="534"/>
      <c r="O27" s="535">
        <v>22</v>
      </c>
      <c r="P27" s="534">
        <v>2</v>
      </c>
      <c r="Q27" s="535">
        <v>2</v>
      </c>
      <c r="R27" s="534"/>
      <c r="S27" s="535">
        <v>6</v>
      </c>
      <c r="T27" s="534"/>
      <c r="U27" s="537"/>
      <c r="V27" s="538"/>
    </row>
    <row r="28" spans="1:27" ht="20.45" customHeight="1">
      <c r="A28" s="602" t="s">
        <v>499</v>
      </c>
      <c r="B28" s="603"/>
      <c r="C28" s="603"/>
      <c r="D28" s="604"/>
      <c r="E28" s="522">
        <f t="shared" si="5"/>
        <v>3</v>
      </c>
      <c r="F28" s="523">
        <f t="shared" si="5"/>
        <v>1</v>
      </c>
      <c r="G28" s="531"/>
      <c r="H28" s="532"/>
      <c r="I28" s="533"/>
      <c r="J28" s="534"/>
      <c r="K28" s="535">
        <v>0</v>
      </c>
      <c r="L28" s="536"/>
      <c r="M28" s="535">
        <v>2</v>
      </c>
      <c r="N28" s="534"/>
      <c r="O28" s="535">
        <v>1</v>
      </c>
      <c r="P28" s="534">
        <v>1</v>
      </c>
      <c r="Q28" s="535"/>
      <c r="R28" s="534"/>
      <c r="S28" s="535"/>
      <c r="T28" s="534"/>
      <c r="U28" s="537"/>
      <c r="V28" s="538"/>
    </row>
    <row r="29" spans="1:27" ht="20.45" customHeight="1">
      <c r="A29" s="591" t="s">
        <v>500</v>
      </c>
      <c r="B29" s="592"/>
      <c r="C29" s="592"/>
      <c r="D29" s="593"/>
      <c r="E29" s="522">
        <f t="shared" si="5"/>
        <v>24</v>
      </c>
      <c r="F29" s="523">
        <f t="shared" si="5"/>
        <v>5</v>
      </c>
      <c r="G29" s="524"/>
      <c r="H29" s="525"/>
      <c r="I29" s="327">
        <v>3</v>
      </c>
      <c r="J29" s="526"/>
      <c r="K29" s="527">
        <v>2</v>
      </c>
      <c r="L29" s="528"/>
      <c r="M29" s="527">
        <v>10</v>
      </c>
      <c r="N29" s="526"/>
      <c r="O29" s="527">
        <v>8</v>
      </c>
      <c r="P29" s="526">
        <v>5</v>
      </c>
      <c r="Q29" s="527">
        <v>1</v>
      </c>
      <c r="R29" s="526"/>
      <c r="S29" s="527"/>
      <c r="T29" s="526"/>
      <c r="U29" s="504"/>
      <c r="V29" s="505"/>
    </row>
    <row r="30" spans="1:27" ht="20.45" customHeight="1">
      <c r="A30" s="631" t="s">
        <v>501</v>
      </c>
      <c r="B30" s="632"/>
      <c r="C30" s="632"/>
      <c r="D30" s="633"/>
      <c r="E30" s="522">
        <f t="shared" si="5"/>
        <v>13</v>
      </c>
      <c r="F30" s="523">
        <f t="shared" si="5"/>
        <v>1</v>
      </c>
      <c r="G30" s="524"/>
      <c r="H30" s="525"/>
      <c r="I30" s="327"/>
      <c r="J30" s="526"/>
      <c r="K30" s="527">
        <v>3</v>
      </c>
      <c r="L30" s="528">
        <v>1</v>
      </c>
      <c r="M30" s="527">
        <v>3</v>
      </c>
      <c r="N30" s="526"/>
      <c r="O30" s="527">
        <v>4</v>
      </c>
      <c r="P30" s="526"/>
      <c r="Q30" s="527">
        <v>1</v>
      </c>
      <c r="R30" s="526"/>
      <c r="S30" s="527">
        <v>2</v>
      </c>
      <c r="T30" s="526"/>
      <c r="U30" s="504"/>
      <c r="V30" s="505"/>
    </row>
    <row r="31" spans="1:27" ht="20.45" customHeight="1">
      <c r="A31" s="605" t="s">
        <v>502</v>
      </c>
      <c r="B31" s="592"/>
      <c r="C31" s="592"/>
      <c r="D31" s="593"/>
      <c r="E31" s="522">
        <f t="shared" si="5"/>
        <v>3</v>
      </c>
      <c r="F31" s="523" t="str">
        <f t="shared" si="5"/>
        <v/>
      </c>
      <c r="G31" s="524"/>
      <c r="H31" s="525"/>
      <c r="I31" s="327"/>
      <c r="J31" s="526"/>
      <c r="K31" s="527">
        <v>1</v>
      </c>
      <c r="L31" s="528"/>
      <c r="M31" s="527"/>
      <c r="N31" s="526"/>
      <c r="O31" s="527">
        <v>1</v>
      </c>
      <c r="P31" s="526">
        <v>0</v>
      </c>
      <c r="Q31" s="527"/>
      <c r="R31" s="526"/>
      <c r="S31" s="527">
        <v>1</v>
      </c>
      <c r="T31" s="526"/>
      <c r="U31" s="504"/>
      <c r="V31" s="505"/>
    </row>
    <row r="32" spans="1:27" ht="20.45" customHeight="1">
      <c r="A32" s="591" t="s">
        <v>503</v>
      </c>
      <c r="B32" s="592"/>
      <c r="C32" s="592"/>
      <c r="D32" s="593"/>
      <c r="E32" s="522">
        <f t="shared" si="5"/>
        <v>44</v>
      </c>
      <c r="F32" s="523">
        <f t="shared" si="5"/>
        <v>2</v>
      </c>
      <c r="G32" s="524"/>
      <c r="H32" s="525"/>
      <c r="I32" s="327">
        <v>6</v>
      </c>
      <c r="J32" s="526"/>
      <c r="K32" s="527">
        <v>11</v>
      </c>
      <c r="L32" s="528"/>
      <c r="M32" s="527">
        <v>11</v>
      </c>
      <c r="N32" s="526"/>
      <c r="O32" s="527">
        <v>12</v>
      </c>
      <c r="P32" s="526">
        <v>2</v>
      </c>
      <c r="Q32" s="527">
        <v>1</v>
      </c>
      <c r="R32" s="526"/>
      <c r="S32" s="527">
        <v>3</v>
      </c>
      <c r="T32" s="526"/>
      <c r="U32" s="504"/>
      <c r="V32" s="505"/>
    </row>
    <row r="33" spans="1:22" ht="20.45" customHeight="1">
      <c r="A33" s="605" t="s">
        <v>504</v>
      </c>
      <c r="B33" s="592"/>
      <c r="C33" s="592"/>
      <c r="D33" s="593"/>
      <c r="E33" s="522">
        <f t="shared" si="5"/>
        <v>40</v>
      </c>
      <c r="F33" s="523" t="str">
        <f t="shared" si="5"/>
        <v/>
      </c>
      <c r="G33" s="524"/>
      <c r="H33" s="525"/>
      <c r="I33" s="327">
        <v>1</v>
      </c>
      <c r="J33" s="526"/>
      <c r="K33" s="527">
        <v>6</v>
      </c>
      <c r="L33" s="528"/>
      <c r="M33" s="527">
        <v>8</v>
      </c>
      <c r="N33" s="526"/>
      <c r="O33" s="527">
        <v>11</v>
      </c>
      <c r="P33" s="526"/>
      <c r="Q33" s="527">
        <v>2</v>
      </c>
      <c r="R33" s="526"/>
      <c r="S33" s="527">
        <v>12</v>
      </c>
      <c r="T33" s="526"/>
      <c r="U33" s="504"/>
      <c r="V33" s="505"/>
    </row>
    <row r="34" spans="1:22" ht="20.45" customHeight="1">
      <c r="A34" s="605" t="s">
        <v>505</v>
      </c>
      <c r="B34" s="592"/>
      <c r="C34" s="592"/>
      <c r="D34" s="593"/>
      <c r="E34" s="522">
        <f t="shared" si="5"/>
        <v>29</v>
      </c>
      <c r="F34" s="523" t="str">
        <f t="shared" si="5"/>
        <v/>
      </c>
      <c r="G34" s="524"/>
      <c r="H34" s="525"/>
      <c r="I34" s="327">
        <v>3</v>
      </c>
      <c r="J34" s="526"/>
      <c r="K34" s="527">
        <v>4</v>
      </c>
      <c r="L34" s="528"/>
      <c r="M34" s="527">
        <v>7</v>
      </c>
      <c r="N34" s="526"/>
      <c r="O34" s="527">
        <v>10</v>
      </c>
      <c r="P34" s="526"/>
      <c r="Q34" s="527">
        <v>1</v>
      </c>
      <c r="R34" s="526"/>
      <c r="S34" s="527">
        <v>4</v>
      </c>
      <c r="T34" s="526"/>
      <c r="U34" s="504"/>
      <c r="V34" s="505"/>
    </row>
    <row r="35" spans="1:22" ht="20.45" customHeight="1">
      <c r="A35" s="605" t="s">
        <v>506</v>
      </c>
      <c r="B35" s="592"/>
      <c r="C35" s="592"/>
      <c r="D35" s="593"/>
      <c r="E35" s="522">
        <f t="shared" si="5"/>
        <v>29</v>
      </c>
      <c r="F35" s="523" t="str">
        <f t="shared" si="5"/>
        <v/>
      </c>
      <c r="G35" s="524"/>
      <c r="H35" s="525"/>
      <c r="I35" s="327">
        <v>3</v>
      </c>
      <c r="J35" s="526"/>
      <c r="K35" s="527">
        <v>4</v>
      </c>
      <c r="L35" s="528"/>
      <c r="M35" s="527">
        <v>7</v>
      </c>
      <c r="N35" s="526"/>
      <c r="O35" s="527">
        <v>10</v>
      </c>
      <c r="P35" s="526"/>
      <c r="Q35" s="527">
        <v>1</v>
      </c>
      <c r="R35" s="526"/>
      <c r="S35" s="527">
        <v>4</v>
      </c>
      <c r="T35" s="526"/>
      <c r="U35" s="504"/>
      <c r="V35" s="505"/>
    </row>
    <row r="36" spans="1:22" ht="20.45" customHeight="1">
      <c r="A36" s="640" t="s">
        <v>507</v>
      </c>
      <c r="B36" s="641"/>
      <c r="C36" s="641"/>
      <c r="D36" s="642"/>
      <c r="E36" s="522">
        <f t="shared" si="5"/>
        <v>29</v>
      </c>
      <c r="F36" s="523" t="str">
        <f t="shared" si="5"/>
        <v/>
      </c>
      <c r="G36" s="524"/>
      <c r="H36" s="525"/>
      <c r="I36" s="327">
        <v>2</v>
      </c>
      <c r="J36" s="526"/>
      <c r="K36" s="527">
        <v>7</v>
      </c>
      <c r="L36" s="528"/>
      <c r="M36" s="527">
        <v>7</v>
      </c>
      <c r="N36" s="526"/>
      <c r="O36" s="527">
        <v>9</v>
      </c>
      <c r="P36" s="526"/>
      <c r="Q36" s="527">
        <v>1</v>
      </c>
      <c r="R36" s="526"/>
      <c r="S36" s="527">
        <v>3</v>
      </c>
      <c r="T36" s="526"/>
      <c r="U36" s="504"/>
      <c r="V36" s="505"/>
    </row>
    <row r="37" spans="1:22" ht="20.45" customHeight="1">
      <c r="A37" s="605" t="s">
        <v>508</v>
      </c>
      <c r="B37" s="592"/>
      <c r="C37" s="592"/>
      <c r="D37" s="593"/>
      <c r="E37" s="522">
        <f t="shared" si="5"/>
        <v>47</v>
      </c>
      <c r="F37" s="523">
        <f t="shared" si="5"/>
        <v>5</v>
      </c>
      <c r="G37" s="524"/>
      <c r="H37" s="525"/>
      <c r="I37" s="327">
        <v>2</v>
      </c>
      <c r="J37" s="526"/>
      <c r="K37" s="527">
        <v>11</v>
      </c>
      <c r="L37" s="528">
        <v>1</v>
      </c>
      <c r="M37" s="527">
        <v>14</v>
      </c>
      <c r="N37" s="526"/>
      <c r="O37" s="527">
        <v>12</v>
      </c>
      <c r="P37" s="526">
        <v>4</v>
      </c>
      <c r="Q37" s="527"/>
      <c r="R37" s="526"/>
      <c r="S37" s="527">
        <v>8</v>
      </c>
      <c r="T37" s="526"/>
      <c r="U37" s="504"/>
      <c r="V37" s="505"/>
    </row>
    <row r="38" spans="1:22" ht="20.45" customHeight="1">
      <c r="A38" s="591" t="s">
        <v>509</v>
      </c>
      <c r="B38" s="592"/>
      <c r="C38" s="592"/>
      <c r="D38" s="593"/>
      <c r="E38" s="522">
        <f t="shared" si="5"/>
        <v>17</v>
      </c>
      <c r="F38" s="523">
        <f t="shared" si="5"/>
        <v>2</v>
      </c>
      <c r="G38" s="524"/>
      <c r="H38" s="525"/>
      <c r="I38" s="327">
        <v>3</v>
      </c>
      <c r="J38" s="526"/>
      <c r="K38" s="527">
        <v>5</v>
      </c>
      <c r="L38" s="528"/>
      <c r="M38" s="527">
        <v>5</v>
      </c>
      <c r="N38" s="526"/>
      <c r="O38" s="527">
        <v>3</v>
      </c>
      <c r="P38" s="526">
        <v>2</v>
      </c>
      <c r="Q38" s="527">
        <v>1</v>
      </c>
      <c r="R38" s="526"/>
      <c r="S38" s="527"/>
      <c r="T38" s="526"/>
      <c r="U38" s="504"/>
      <c r="V38" s="505"/>
    </row>
    <row r="39" spans="1:22" ht="20.45" customHeight="1">
      <c r="A39" s="637" t="s">
        <v>510</v>
      </c>
      <c r="B39" s="638"/>
      <c r="C39" s="638"/>
      <c r="D39" s="639"/>
      <c r="E39" s="522">
        <f t="shared" si="5"/>
        <v>13</v>
      </c>
      <c r="F39" s="523" t="str">
        <f t="shared" si="5"/>
        <v/>
      </c>
      <c r="G39" s="524"/>
      <c r="H39" s="525"/>
      <c r="I39" s="327">
        <v>2</v>
      </c>
      <c r="J39" s="526"/>
      <c r="K39" s="527">
        <v>4</v>
      </c>
      <c r="L39" s="528"/>
      <c r="M39" s="527">
        <v>3</v>
      </c>
      <c r="N39" s="526"/>
      <c r="O39" s="527">
        <v>4</v>
      </c>
      <c r="P39" s="526"/>
      <c r="Q39" s="527"/>
      <c r="R39" s="526"/>
      <c r="S39" s="527"/>
      <c r="T39" s="526"/>
      <c r="U39" s="504"/>
      <c r="V39" s="505"/>
    </row>
    <row r="40" spans="1:22" ht="20.45" customHeight="1" thickBot="1">
      <c r="A40" s="634" t="s">
        <v>511</v>
      </c>
      <c r="B40" s="635"/>
      <c r="C40" s="635"/>
      <c r="D40" s="636"/>
      <c r="E40" s="539">
        <f t="shared" si="5"/>
        <v>8</v>
      </c>
      <c r="F40" s="540">
        <f t="shared" si="5"/>
        <v>1</v>
      </c>
      <c r="G40" s="541"/>
      <c r="H40" s="542"/>
      <c r="I40" s="543">
        <v>1</v>
      </c>
      <c r="J40" s="544"/>
      <c r="K40" s="545">
        <v>2</v>
      </c>
      <c r="L40" s="546"/>
      <c r="M40" s="545">
        <v>2</v>
      </c>
      <c r="N40" s="544"/>
      <c r="O40" s="545">
        <v>2</v>
      </c>
      <c r="P40" s="544">
        <v>1</v>
      </c>
      <c r="Q40" s="545">
        <v>1</v>
      </c>
      <c r="R40" s="544"/>
      <c r="S40" s="545"/>
      <c r="T40" s="544"/>
      <c r="U40" s="547"/>
      <c r="V40" s="548"/>
    </row>
    <row r="41" spans="1:22" ht="17.100000000000001" customHeight="1">
      <c r="A41" s="623" t="s">
        <v>381</v>
      </c>
      <c r="B41" s="623"/>
      <c r="C41" s="623"/>
      <c r="D41" s="623"/>
      <c r="E41" s="623"/>
      <c r="F41" s="623"/>
      <c r="G41" s="623"/>
      <c r="H41" s="370"/>
      <c r="I41" s="370"/>
      <c r="J41" s="370"/>
      <c r="K41" s="370"/>
      <c r="L41" s="370"/>
      <c r="M41" s="370"/>
      <c r="N41" s="370"/>
      <c r="O41" s="370"/>
      <c r="P41" s="370"/>
      <c r="Q41" s="370"/>
      <c r="R41" s="370"/>
      <c r="S41" s="370"/>
      <c r="T41" s="370"/>
      <c r="U41" s="370"/>
      <c r="V41" s="370"/>
    </row>
  </sheetData>
  <sheetProtection selectLockedCells="1"/>
  <mergeCells count="62">
    <mergeCell ref="A10:D10"/>
    <mergeCell ref="B8:D8"/>
    <mergeCell ref="A5:A9"/>
    <mergeCell ref="B9:D9"/>
    <mergeCell ref="A4:D4"/>
    <mergeCell ref="B5:D5"/>
    <mergeCell ref="B6:D6"/>
    <mergeCell ref="B7:D7"/>
    <mergeCell ref="A1:C1"/>
    <mergeCell ref="A2:M2"/>
    <mergeCell ref="A3:D3"/>
    <mergeCell ref="E3:F3"/>
    <mergeCell ref="Q2:V2"/>
    <mergeCell ref="G3:H3"/>
    <mergeCell ref="I3:J3"/>
    <mergeCell ref="U3:V3"/>
    <mergeCell ref="K3:L3"/>
    <mergeCell ref="M3:N3"/>
    <mergeCell ref="O3:P3"/>
    <mergeCell ref="Q3:R3"/>
    <mergeCell ref="S3:T3"/>
    <mergeCell ref="A41:G41"/>
    <mergeCell ref="A30:D30"/>
    <mergeCell ref="A31:D31"/>
    <mergeCell ref="A32:D32"/>
    <mergeCell ref="A33:D33"/>
    <mergeCell ref="A38:D38"/>
    <mergeCell ref="A40:D40"/>
    <mergeCell ref="A39:D39"/>
    <mergeCell ref="A34:D34"/>
    <mergeCell ref="A36:D36"/>
    <mergeCell ref="A37:D37"/>
    <mergeCell ref="A35:D35"/>
    <mergeCell ref="B13:D13"/>
    <mergeCell ref="B14:D14"/>
    <mergeCell ref="A11:A16"/>
    <mergeCell ref="A26:D26"/>
    <mergeCell ref="A17:D17"/>
    <mergeCell ref="A22:D22"/>
    <mergeCell ref="A24:D24"/>
    <mergeCell ref="B12:D12"/>
    <mergeCell ref="B11:D11"/>
    <mergeCell ref="A18:G18"/>
    <mergeCell ref="A20:M20"/>
    <mergeCell ref="B15:D15"/>
    <mergeCell ref="A21:D21"/>
    <mergeCell ref="B16:D16"/>
    <mergeCell ref="A29:D29"/>
    <mergeCell ref="Q20:V20"/>
    <mergeCell ref="G21:H21"/>
    <mergeCell ref="I21:J21"/>
    <mergeCell ref="K21:L21"/>
    <mergeCell ref="M21:N21"/>
    <mergeCell ref="O21:P21"/>
    <mergeCell ref="Q21:R21"/>
    <mergeCell ref="S21:T21"/>
    <mergeCell ref="U21:V21"/>
    <mergeCell ref="A28:D28"/>
    <mergeCell ref="A25:D25"/>
    <mergeCell ref="A27:D27"/>
    <mergeCell ref="A23:D23"/>
    <mergeCell ref="E21:F21"/>
  </mergeCells>
  <phoneticPr fontId="1"/>
  <dataValidations count="2">
    <dataValidation imeMode="hiragana" allowBlank="1" showInputMessage="1" showErrorMessage="1" sqref="A5:D9 A1:N1 A11:D16 V1:IV1 A22:D40"/>
    <dataValidation imeMode="off" allowBlank="1" showInputMessage="1" showErrorMessage="1" sqref="E22:V40 E4:V17"/>
  </dataValidations>
  <pageMargins left="0.70866141732283472" right="0.15748031496062992" top="0.51181102362204722" bottom="0.59055118110236227" header="0.31496062992125984" footer="0.31496062992125984"/>
  <pageSetup paperSize="9" firstPageNumber="5" orientation="portrait" useFirstPageNumber="1" r:id="rId1"/>
  <headerFooter>
    <oddFooter>&amp;C2-&amp;P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27"/>
  <sheetViews>
    <sheetView zoomScaleNormal="100" workbookViewId="0">
      <selection activeCell="S23" sqref="S23"/>
    </sheetView>
  </sheetViews>
  <sheetFormatPr defaultRowHeight="13.5"/>
  <cols>
    <col min="1" max="2" width="4.25" customWidth="1"/>
    <col min="3" max="3" width="7.875" customWidth="1"/>
    <col min="4" max="4" width="7.625" customWidth="1"/>
    <col min="5" max="5" width="4.125" customWidth="1"/>
    <col min="6" max="6" width="3.75" customWidth="1"/>
    <col min="7" max="7" width="4.125" customWidth="1"/>
    <col min="8" max="8" width="3.75" customWidth="1"/>
    <col min="9" max="9" width="4.125" customWidth="1"/>
    <col min="10" max="10" width="3.75" customWidth="1"/>
    <col min="11" max="11" width="4.125" customWidth="1"/>
    <col min="12" max="12" width="3.75" customWidth="1"/>
    <col min="13" max="13" width="4.125" customWidth="1"/>
    <col min="14" max="14" width="3.75" customWidth="1"/>
    <col min="15" max="15" width="4.125" customWidth="1"/>
    <col min="16" max="16" width="3.75" customWidth="1"/>
    <col min="17" max="17" width="4.125" customWidth="1"/>
    <col min="18" max="18" width="3.75" customWidth="1"/>
    <col min="19" max="19" width="4.125" customWidth="1"/>
    <col min="20" max="20" width="3.75" customWidth="1"/>
    <col min="21" max="21" width="4.125" customWidth="1"/>
    <col min="22" max="22" width="3.75" customWidth="1"/>
    <col min="23" max="23" width="7.875" customWidth="1"/>
  </cols>
  <sheetData>
    <row r="1" spans="1:22" s="3" customFormat="1" ht="26.1" customHeight="1">
      <c r="A1" s="643"/>
      <c r="B1" s="643"/>
      <c r="C1" s="643"/>
      <c r="D1" s="4"/>
      <c r="E1" s="4"/>
      <c r="F1" s="4"/>
      <c r="G1" s="4"/>
      <c r="H1" s="4"/>
      <c r="I1" s="4"/>
      <c r="J1" s="4"/>
      <c r="K1" s="4"/>
      <c r="L1" s="4"/>
      <c r="M1" s="4"/>
      <c r="N1" s="4"/>
      <c r="O1" s="4"/>
      <c r="P1" s="4"/>
      <c r="Q1" s="4"/>
      <c r="R1" s="4"/>
      <c r="S1" s="4"/>
      <c r="T1" s="4"/>
      <c r="U1" s="4"/>
      <c r="V1" s="4"/>
    </row>
    <row r="2" spans="1:22" ht="24.95" customHeight="1" thickBot="1">
      <c r="A2" s="624" t="s">
        <v>172</v>
      </c>
      <c r="B2" s="624"/>
      <c r="C2" s="624"/>
      <c r="D2" s="624"/>
      <c r="E2" s="624"/>
      <c r="F2" s="624"/>
      <c r="G2" s="624"/>
      <c r="H2" s="624"/>
      <c r="I2" s="624"/>
      <c r="J2" s="624"/>
      <c r="K2" s="624"/>
      <c r="L2" s="624"/>
      <c r="M2" s="624"/>
      <c r="N2" s="406"/>
      <c r="O2" s="370"/>
      <c r="P2" s="444"/>
      <c r="Q2" s="677" t="s">
        <v>527</v>
      </c>
      <c r="R2" s="677"/>
      <c r="S2" s="677"/>
      <c r="T2" s="677"/>
      <c r="U2" s="677"/>
      <c r="V2" s="677"/>
    </row>
    <row r="3" spans="1:22" ht="50.1" customHeight="1" thickBot="1">
      <c r="A3" s="673" t="s">
        <v>350</v>
      </c>
      <c r="B3" s="674"/>
      <c r="C3" s="674"/>
      <c r="D3" s="675"/>
      <c r="E3" s="609" t="s">
        <v>107</v>
      </c>
      <c r="F3" s="596"/>
      <c r="G3" s="597" t="s">
        <v>108</v>
      </c>
      <c r="H3" s="598"/>
      <c r="I3" s="597" t="s">
        <v>109</v>
      </c>
      <c r="J3" s="598"/>
      <c r="K3" s="597" t="s">
        <v>110</v>
      </c>
      <c r="L3" s="598"/>
      <c r="M3" s="597" t="s">
        <v>114</v>
      </c>
      <c r="N3" s="598"/>
      <c r="O3" s="597" t="s">
        <v>111</v>
      </c>
      <c r="P3" s="598"/>
      <c r="Q3" s="599" t="s">
        <v>112</v>
      </c>
      <c r="R3" s="600"/>
      <c r="S3" s="599" t="s">
        <v>113</v>
      </c>
      <c r="T3" s="672"/>
      <c r="U3" s="595" t="s">
        <v>106</v>
      </c>
      <c r="V3" s="676"/>
    </row>
    <row r="4" spans="1:22" ht="30" customHeight="1">
      <c r="A4" s="666" t="s">
        <v>137</v>
      </c>
      <c r="B4" s="667"/>
      <c r="C4" s="667"/>
      <c r="D4" s="668"/>
      <c r="E4" s="445"/>
      <c r="F4" s="387"/>
      <c r="G4" s="384"/>
      <c r="H4" s="385"/>
      <c r="I4" s="386"/>
      <c r="J4" s="387"/>
      <c r="K4" s="384"/>
      <c r="L4" s="388"/>
      <c r="M4" s="389"/>
      <c r="N4" s="390"/>
      <c r="O4" s="384"/>
      <c r="P4" s="388"/>
      <c r="Q4" s="389">
        <v>21</v>
      </c>
      <c r="R4" s="387"/>
      <c r="S4" s="446">
        <v>1</v>
      </c>
      <c r="T4" s="447"/>
      <c r="U4" s="448">
        <f>IF(E4+G4+I4+K4+M4+O4+Q4+S4=0,"",E4+G4+I4+K4+M4+O4+Q4+S4)</f>
        <v>22</v>
      </c>
      <c r="V4" s="449" t="str">
        <f>IF(F4+H4+J4+L4+N4+P4+R4+T4=0,"",F4+H4+J4+L4+N4+P4+R4+T4)</f>
        <v/>
      </c>
    </row>
    <row r="5" spans="1:22" ht="30" customHeight="1">
      <c r="A5" s="658" t="s">
        <v>136</v>
      </c>
      <c r="B5" s="659"/>
      <c r="C5" s="659"/>
      <c r="D5" s="660"/>
      <c r="E5" s="450"/>
      <c r="F5" s="393"/>
      <c r="G5" s="327"/>
      <c r="H5" s="391"/>
      <c r="I5" s="392"/>
      <c r="J5" s="393"/>
      <c r="K5" s="327"/>
      <c r="L5" s="394"/>
      <c r="M5" s="395">
        <v>10</v>
      </c>
      <c r="N5" s="396"/>
      <c r="O5" s="327"/>
      <c r="P5" s="394"/>
      <c r="Q5" s="395">
        <v>21</v>
      </c>
      <c r="R5" s="393"/>
      <c r="S5" s="451"/>
      <c r="T5" s="452"/>
      <c r="U5" s="453">
        <f t="shared" ref="U5:U11" si="0">IF(E5+G5+I5+K5+M5+O5+Q5+S5=0,"",E5+G5+I5+K5+M5+O5+Q5+S5)</f>
        <v>31</v>
      </c>
      <c r="V5" s="454" t="str">
        <f t="shared" ref="V5:V11" si="1">IF(F5+H5+J5+L5+N5+P5+R5+T5=0,"",F5+H5+J5+L5+N5+P5+R5+T5)</f>
        <v/>
      </c>
    </row>
    <row r="6" spans="1:22" ht="30" customHeight="1">
      <c r="A6" s="658" t="s">
        <v>130</v>
      </c>
      <c r="B6" s="659"/>
      <c r="C6" s="659"/>
      <c r="D6" s="660"/>
      <c r="E6" s="450">
        <v>0</v>
      </c>
      <c r="F6" s="393">
        <v>0</v>
      </c>
      <c r="G6" s="327">
        <v>0</v>
      </c>
      <c r="H6" s="391">
        <v>0</v>
      </c>
      <c r="I6" s="392">
        <v>0</v>
      </c>
      <c r="J6" s="393">
        <v>0</v>
      </c>
      <c r="K6" s="327">
        <v>5</v>
      </c>
      <c r="L6" s="394"/>
      <c r="M6" s="395">
        <v>18</v>
      </c>
      <c r="N6" s="396"/>
      <c r="O6" s="327">
        <v>1</v>
      </c>
      <c r="P6" s="394"/>
      <c r="Q6" s="395">
        <v>5</v>
      </c>
      <c r="R6" s="393"/>
      <c r="S6" s="451"/>
      <c r="T6" s="452"/>
      <c r="U6" s="453">
        <f t="shared" si="0"/>
        <v>29</v>
      </c>
      <c r="V6" s="454" t="str">
        <f t="shared" si="1"/>
        <v/>
      </c>
    </row>
    <row r="7" spans="1:22" ht="30" customHeight="1">
      <c r="A7" s="658" t="s">
        <v>131</v>
      </c>
      <c r="B7" s="659"/>
      <c r="C7" s="659"/>
      <c r="D7" s="660"/>
      <c r="E7" s="450">
        <v>0</v>
      </c>
      <c r="F7" s="393">
        <v>0</v>
      </c>
      <c r="G7" s="327">
        <v>0</v>
      </c>
      <c r="H7" s="391">
        <v>0</v>
      </c>
      <c r="I7" s="392">
        <v>0</v>
      </c>
      <c r="J7" s="393">
        <v>0</v>
      </c>
      <c r="K7" s="327">
        <v>6</v>
      </c>
      <c r="L7" s="394"/>
      <c r="M7" s="395">
        <v>4</v>
      </c>
      <c r="N7" s="396"/>
      <c r="O7" s="327"/>
      <c r="P7" s="394"/>
      <c r="Q7" s="395"/>
      <c r="R7" s="393"/>
      <c r="S7" s="451"/>
      <c r="T7" s="452"/>
      <c r="U7" s="453">
        <f t="shared" si="0"/>
        <v>10</v>
      </c>
      <c r="V7" s="454" t="str">
        <f t="shared" si="1"/>
        <v/>
      </c>
    </row>
    <row r="8" spans="1:22" ht="30" customHeight="1">
      <c r="A8" s="658" t="s">
        <v>132</v>
      </c>
      <c r="B8" s="659"/>
      <c r="C8" s="659"/>
      <c r="D8" s="660"/>
      <c r="E8" s="450"/>
      <c r="F8" s="393"/>
      <c r="G8" s="327"/>
      <c r="H8" s="391"/>
      <c r="I8" s="392">
        <v>5</v>
      </c>
      <c r="J8" s="393">
        <v>0</v>
      </c>
      <c r="K8" s="327">
        <v>3</v>
      </c>
      <c r="L8" s="394"/>
      <c r="M8" s="395">
        <v>2</v>
      </c>
      <c r="N8" s="396"/>
      <c r="O8" s="327"/>
      <c r="P8" s="394"/>
      <c r="Q8" s="395"/>
      <c r="R8" s="393"/>
      <c r="S8" s="451"/>
      <c r="T8" s="452"/>
      <c r="U8" s="453">
        <f t="shared" si="0"/>
        <v>10</v>
      </c>
      <c r="V8" s="454" t="str">
        <f t="shared" si="1"/>
        <v/>
      </c>
    </row>
    <row r="9" spans="1:22" ht="30" customHeight="1">
      <c r="A9" s="658" t="s">
        <v>133</v>
      </c>
      <c r="B9" s="659"/>
      <c r="C9" s="659"/>
      <c r="D9" s="660"/>
      <c r="E9" s="450"/>
      <c r="F9" s="393"/>
      <c r="G9" s="327"/>
      <c r="H9" s="391"/>
      <c r="I9" s="392">
        <v>10</v>
      </c>
      <c r="J9" s="393">
        <v>0</v>
      </c>
      <c r="K9" s="327">
        <v>6</v>
      </c>
      <c r="L9" s="394"/>
      <c r="M9" s="395">
        <v>4</v>
      </c>
      <c r="N9" s="396"/>
      <c r="O9" s="327"/>
      <c r="P9" s="394"/>
      <c r="Q9" s="395"/>
      <c r="R9" s="393"/>
      <c r="S9" s="451"/>
      <c r="T9" s="452"/>
      <c r="U9" s="453">
        <f t="shared" si="0"/>
        <v>20</v>
      </c>
      <c r="V9" s="454" t="str">
        <f t="shared" si="1"/>
        <v/>
      </c>
    </row>
    <row r="10" spans="1:22" ht="30" customHeight="1">
      <c r="A10" s="658" t="s">
        <v>134</v>
      </c>
      <c r="B10" s="659"/>
      <c r="C10" s="659"/>
      <c r="D10" s="660"/>
      <c r="E10" s="450"/>
      <c r="F10" s="393"/>
      <c r="G10" s="327">
        <v>4</v>
      </c>
      <c r="H10" s="391"/>
      <c r="I10" s="392">
        <v>7</v>
      </c>
      <c r="J10" s="393">
        <v>0</v>
      </c>
      <c r="K10" s="327">
        <v>16</v>
      </c>
      <c r="L10" s="394"/>
      <c r="M10" s="395">
        <v>9</v>
      </c>
      <c r="N10" s="396"/>
      <c r="O10" s="327"/>
      <c r="P10" s="394"/>
      <c r="Q10" s="395"/>
      <c r="R10" s="393"/>
      <c r="S10" s="451"/>
      <c r="T10" s="452"/>
      <c r="U10" s="453">
        <f t="shared" si="0"/>
        <v>36</v>
      </c>
      <c r="V10" s="454" t="str">
        <f t="shared" si="1"/>
        <v/>
      </c>
    </row>
    <row r="11" spans="1:22" ht="30" customHeight="1" thickBot="1">
      <c r="A11" s="661" t="s">
        <v>135</v>
      </c>
      <c r="B11" s="662"/>
      <c r="C11" s="662"/>
      <c r="D11" s="663"/>
      <c r="E11" s="455">
        <v>1</v>
      </c>
      <c r="F11" s="400"/>
      <c r="G11" s="397">
        <v>7</v>
      </c>
      <c r="H11" s="398"/>
      <c r="I11" s="399">
        <v>9</v>
      </c>
      <c r="J11" s="400">
        <v>1</v>
      </c>
      <c r="K11" s="397">
        <v>3</v>
      </c>
      <c r="L11" s="401"/>
      <c r="M11" s="402"/>
      <c r="N11" s="403">
        <v>10</v>
      </c>
      <c r="O11" s="397">
        <v>1</v>
      </c>
      <c r="P11" s="401"/>
      <c r="Q11" s="402"/>
      <c r="R11" s="400"/>
      <c r="S11" s="456"/>
      <c r="T11" s="457"/>
      <c r="U11" s="458">
        <f t="shared" si="0"/>
        <v>21</v>
      </c>
      <c r="V11" s="459">
        <f t="shared" si="1"/>
        <v>11</v>
      </c>
    </row>
    <row r="12" spans="1:22" ht="30" customHeight="1" thickTop="1" thickBot="1">
      <c r="A12" s="617" t="s">
        <v>106</v>
      </c>
      <c r="B12" s="618"/>
      <c r="C12" s="618"/>
      <c r="D12" s="619"/>
      <c r="E12" s="460">
        <f>IF(SUM(E4:E11)=0,"",SUM(E4:E11))</f>
        <v>1</v>
      </c>
      <c r="F12" s="461" t="str">
        <f>IF(SUM(F4:F11)=0,"",SUM(F4:F11))</f>
        <v/>
      </c>
      <c r="G12" s="462">
        <f t="shared" ref="G12:T12" si="2">IF(SUM(G4:G11)=0,"",SUM(G4:G11))</f>
        <v>11</v>
      </c>
      <c r="H12" s="463" t="str">
        <f t="shared" si="2"/>
        <v/>
      </c>
      <c r="I12" s="460">
        <f t="shared" si="2"/>
        <v>31</v>
      </c>
      <c r="J12" s="461">
        <f t="shared" si="2"/>
        <v>1</v>
      </c>
      <c r="K12" s="462">
        <f t="shared" si="2"/>
        <v>39</v>
      </c>
      <c r="L12" s="463" t="str">
        <f t="shared" si="2"/>
        <v/>
      </c>
      <c r="M12" s="460">
        <f>IF(SUM(M4:M11)=0,"",SUM(M4:M11))</f>
        <v>47</v>
      </c>
      <c r="N12" s="461">
        <f t="shared" si="2"/>
        <v>10</v>
      </c>
      <c r="O12" s="462">
        <f t="shared" si="2"/>
        <v>2</v>
      </c>
      <c r="P12" s="463" t="str">
        <f t="shared" si="2"/>
        <v/>
      </c>
      <c r="Q12" s="460">
        <f t="shared" si="2"/>
        <v>47</v>
      </c>
      <c r="R12" s="463" t="str">
        <f t="shared" si="2"/>
        <v/>
      </c>
      <c r="S12" s="460">
        <f t="shared" si="2"/>
        <v>1</v>
      </c>
      <c r="T12" s="461" t="str">
        <f t="shared" si="2"/>
        <v/>
      </c>
      <c r="U12" s="464">
        <f>SUM(U4:U11)</f>
        <v>179</v>
      </c>
      <c r="V12" s="465">
        <f>IF(SUM(V4:V11)=0,"",SUM(V4:V11))</f>
        <v>11</v>
      </c>
    </row>
    <row r="13" spans="1:22" ht="30" customHeight="1">
      <c r="A13" s="665" t="s">
        <v>381</v>
      </c>
      <c r="B13" s="665"/>
      <c r="C13" s="665"/>
      <c r="D13" s="665"/>
      <c r="E13" s="665"/>
      <c r="F13" s="665"/>
      <c r="G13" s="665"/>
      <c r="H13" s="370"/>
      <c r="I13" s="370"/>
      <c r="J13" s="370"/>
      <c r="K13" s="370"/>
      <c r="L13" s="370"/>
      <c r="M13" s="370"/>
      <c r="N13" s="370"/>
      <c r="O13" s="370"/>
      <c r="P13" s="370"/>
      <c r="Q13" s="370"/>
      <c r="R13" s="370"/>
      <c r="S13" s="370"/>
      <c r="T13" s="370"/>
      <c r="U13" s="370"/>
      <c r="V13" s="370"/>
    </row>
    <row r="14" spans="1:22" ht="24.95" customHeight="1">
      <c r="A14" s="370"/>
      <c r="B14" s="370"/>
      <c r="C14" s="370"/>
      <c r="D14" s="370"/>
      <c r="E14" s="370"/>
      <c r="F14" s="370"/>
      <c r="G14" s="370"/>
      <c r="H14" s="370"/>
      <c r="I14" s="370"/>
      <c r="J14" s="370"/>
      <c r="K14" s="370"/>
      <c r="L14" s="370"/>
      <c r="M14" s="370"/>
      <c r="N14" s="370"/>
      <c r="O14" s="370"/>
      <c r="P14" s="370"/>
      <c r="Q14" s="370"/>
      <c r="R14" s="370"/>
      <c r="S14" s="370"/>
      <c r="T14" s="370"/>
      <c r="U14" s="370"/>
      <c r="V14" s="370"/>
    </row>
    <row r="15" spans="1:22" ht="24.95" customHeight="1" thickBot="1">
      <c r="A15" s="624" t="s">
        <v>173</v>
      </c>
      <c r="B15" s="624"/>
      <c r="C15" s="624"/>
      <c r="D15" s="624"/>
      <c r="E15" s="624"/>
      <c r="F15" s="624"/>
      <c r="G15" s="624"/>
      <c r="H15" s="624"/>
      <c r="I15" s="624"/>
      <c r="J15" s="624"/>
      <c r="K15" s="624"/>
      <c r="L15" s="624"/>
      <c r="M15" s="624"/>
      <c r="N15" s="406"/>
      <c r="O15" s="370"/>
      <c r="P15" s="466"/>
      <c r="Q15" s="594" t="str">
        <f>Q2</f>
        <v>（令和4年4月1日現在）</v>
      </c>
      <c r="R15" s="594"/>
      <c r="S15" s="594"/>
      <c r="T15" s="594"/>
      <c r="U15" s="594"/>
      <c r="V15" s="594"/>
    </row>
    <row r="16" spans="1:22" ht="50.1" customHeight="1" thickBot="1">
      <c r="A16" s="673" t="s">
        <v>351</v>
      </c>
      <c r="B16" s="674"/>
      <c r="C16" s="674"/>
      <c r="D16" s="675"/>
      <c r="E16" s="595" t="s">
        <v>107</v>
      </c>
      <c r="F16" s="596"/>
      <c r="G16" s="597" t="s">
        <v>108</v>
      </c>
      <c r="H16" s="598"/>
      <c r="I16" s="597" t="s">
        <v>109</v>
      </c>
      <c r="J16" s="598"/>
      <c r="K16" s="597" t="s">
        <v>110</v>
      </c>
      <c r="L16" s="598"/>
      <c r="M16" s="597" t="s">
        <v>114</v>
      </c>
      <c r="N16" s="598"/>
      <c r="O16" s="597" t="s">
        <v>111</v>
      </c>
      <c r="P16" s="598"/>
      <c r="Q16" s="599" t="s">
        <v>112</v>
      </c>
      <c r="R16" s="600"/>
      <c r="S16" s="599" t="s">
        <v>113</v>
      </c>
      <c r="T16" s="672"/>
      <c r="U16" s="595" t="s">
        <v>106</v>
      </c>
      <c r="V16" s="676"/>
    </row>
    <row r="17" spans="1:22" ht="30" customHeight="1">
      <c r="A17" s="666" t="s">
        <v>138</v>
      </c>
      <c r="B17" s="667"/>
      <c r="C17" s="667"/>
      <c r="D17" s="668"/>
      <c r="E17" s="445"/>
      <c r="F17" s="387"/>
      <c r="G17" s="384"/>
      <c r="H17" s="385"/>
      <c r="I17" s="386"/>
      <c r="J17" s="387"/>
      <c r="K17" s="384"/>
      <c r="L17" s="388"/>
      <c r="M17" s="389"/>
      <c r="N17" s="390"/>
      <c r="O17" s="384"/>
      <c r="P17" s="388"/>
      <c r="Q17" s="389">
        <v>3</v>
      </c>
      <c r="R17" s="387"/>
      <c r="S17" s="446"/>
      <c r="T17" s="447"/>
      <c r="U17" s="448">
        <f>IF(E17+G17+I17+K17+M17+O17+Q17+S17=0,"",E17+G17+I17+K17+M17+O17+Q17+S17)</f>
        <v>3</v>
      </c>
      <c r="V17" s="449" t="str">
        <f>IF(F17+H17+J17+L17+N17+P17+R17+T17=0,"",F17+H17+J17+L17+N17+P17+R17+T17)</f>
        <v/>
      </c>
    </row>
    <row r="18" spans="1:22" ht="30" customHeight="1">
      <c r="A18" s="658" t="s">
        <v>139</v>
      </c>
      <c r="B18" s="659"/>
      <c r="C18" s="659"/>
      <c r="D18" s="660"/>
      <c r="E18" s="450"/>
      <c r="F18" s="393"/>
      <c r="G18" s="327"/>
      <c r="H18" s="391"/>
      <c r="I18" s="392"/>
      <c r="J18" s="393"/>
      <c r="K18" s="327"/>
      <c r="L18" s="394"/>
      <c r="M18" s="395">
        <v>1</v>
      </c>
      <c r="N18" s="396"/>
      <c r="O18" s="327"/>
      <c r="P18" s="394"/>
      <c r="Q18" s="395">
        <v>21</v>
      </c>
      <c r="R18" s="393"/>
      <c r="S18" s="451"/>
      <c r="T18" s="452"/>
      <c r="U18" s="467">
        <f t="shared" ref="U18:U25" si="3">IF(E18+G18+I18+K18+M18+O18+Q18+S18=0,"",E18+G18+I18+K18+M18+O18+Q18+S18)</f>
        <v>22</v>
      </c>
      <c r="V18" s="468" t="str">
        <f t="shared" ref="V18:V24" si="4">IF(F18+H18+J18+L18+N18+P18+R18+T18=0,"",F18+H18+J18+L18+N18+P18+R18+T18)</f>
        <v/>
      </c>
    </row>
    <row r="19" spans="1:22" ht="30" customHeight="1">
      <c r="A19" s="658" t="s">
        <v>140</v>
      </c>
      <c r="B19" s="659"/>
      <c r="C19" s="659"/>
      <c r="D19" s="660"/>
      <c r="E19" s="450"/>
      <c r="F19" s="393"/>
      <c r="G19" s="327"/>
      <c r="H19" s="391"/>
      <c r="I19" s="392"/>
      <c r="J19" s="393"/>
      <c r="K19" s="327">
        <v>1</v>
      </c>
      <c r="L19" s="394"/>
      <c r="M19" s="395">
        <v>9</v>
      </c>
      <c r="N19" s="396"/>
      <c r="O19" s="327"/>
      <c r="P19" s="394"/>
      <c r="Q19" s="395">
        <v>20</v>
      </c>
      <c r="R19" s="393"/>
      <c r="S19" s="451"/>
      <c r="T19" s="452"/>
      <c r="U19" s="467">
        <f t="shared" si="3"/>
        <v>30</v>
      </c>
      <c r="V19" s="468" t="str">
        <f t="shared" si="4"/>
        <v/>
      </c>
    </row>
    <row r="20" spans="1:22" ht="30" customHeight="1">
      <c r="A20" s="658" t="s">
        <v>141</v>
      </c>
      <c r="B20" s="659"/>
      <c r="C20" s="659"/>
      <c r="D20" s="660"/>
      <c r="E20" s="450"/>
      <c r="F20" s="393"/>
      <c r="G20" s="327"/>
      <c r="H20" s="391"/>
      <c r="I20" s="392"/>
      <c r="J20" s="393"/>
      <c r="K20" s="327">
        <v>3</v>
      </c>
      <c r="L20" s="394"/>
      <c r="M20" s="395">
        <v>17</v>
      </c>
      <c r="N20" s="396"/>
      <c r="O20" s="327">
        <v>1</v>
      </c>
      <c r="P20" s="394"/>
      <c r="Q20" s="395">
        <v>3</v>
      </c>
      <c r="R20" s="393"/>
      <c r="S20" s="451"/>
      <c r="T20" s="452"/>
      <c r="U20" s="467">
        <f t="shared" si="3"/>
        <v>24</v>
      </c>
      <c r="V20" s="468" t="str">
        <f t="shared" si="4"/>
        <v/>
      </c>
    </row>
    <row r="21" spans="1:22" ht="30" customHeight="1">
      <c r="A21" s="658" t="s">
        <v>142</v>
      </c>
      <c r="B21" s="659"/>
      <c r="C21" s="659"/>
      <c r="D21" s="660"/>
      <c r="E21" s="450"/>
      <c r="F21" s="393"/>
      <c r="G21" s="327"/>
      <c r="H21" s="391"/>
      <c r="I21" s="392"/>
      <c r="J21" s="393"/>
      <c r="K21" s="327">
        <v>6</v>
      </c>
      <c r="L21" s="394"/>
      <c r="M21" s="395">
        <v>4</v>
      </c>
      <c r="N21" s="396"/>
      <c r="O21" s="327"/>
      <c r="P21" s="394"/>
      <c r="Q21" s="395"/>
      <c r="R21" s="393"/>
      <c r="S21" s="451"/>
      <c r="T21" s="452"/>
      <c r="U21" s="467">
        <f t="shared" si="3"/>
        <v>10</v>
      </c>
      <c r="V21" s="468" t="str">
        <f t="shared" si="4"/>
        <v/>
      </c>
    </row>
    <row r="22" spans="1:22" ht="30" customHeight="1">
      <c r="A22" s="658" t="s">
        <v>143</v>
      </c>
      <c r="B22" s="659"/>
      <c r="C22" s="659"/>
      <c r="D22" s="660"/>
      <c r="E22" s="450"/>
      <c r="F22" s="393"/>
      <c r="G22" s="327"/>
      <c r="H22" s="391"/>
      <c r="I22" s="392">
        <v>2</v>
      </c>
      <c r="J22" s="393"/>
      <c r="K22" s="327">
        <v>5</v>
      </c>
      <c r="L22" s="394"/>
      <c r="M22" s="395">
        <v>3</v>
      </c>
      <c r="N22" s="396"/>
      <c r="O22" s="327"/>
      <c r="P22" s="394"/>
      <c r="Q22" s="395"/>
      <c r="R22" s="393"/>
      <c r="S22" s="451"/>
      <c r="T22" s="452"/>
      <c r="U22" s="467">
        <f t="shared" si="3"/>
        <v>10</v>
      </c>
      <c r="V22" s="468" t="str">
        <f t="shared" si="4"/>
        <v/>
      </c>
    </row>
    <row r="23" spans="1:22" ht="30" customHeight="1">
      <c r="A23" s="658" t="s">
        <v>144</v>
      </c>
      <c r="B23" s="659"/>
      <c r="C23" s="659"/>
      <c r="D23" s="660"/>
      <c r="E23" s="450"/>
      <c r="F23" s="393"/>
      <c r="G23" s="327"/>
      <c r="H23" s="391"/>
      <c r="I23" s="392">
        <v>14</v>
      </c>
      <c r="J23" s="393"/>
      <c r="K23" s="327">
        <v>10</v>
      </c>
      <c r="L23" s="394"/>
      <c r="M23" s="395">
        <v>11</v>
      </c>
      <c r="N23" s="396"/>
      <c r="O23" s="327"/>
      <c r="P23" s="394"/>
      <c r="Q23" s="395"/>
      <c r="R23" s="393"/>
      <c r="S23" s="451">
        <v>1</v>
      </c>
      <c r="T23" s="452"/>
      <c r="U23" s="467">
        <f t="shared" si="3"/>
        <v>36</v>
      </c>
      <c r="V23" s="468" t="str">
        <f t="shared" si="4"/>
        <v/>
      </c>
    </row>
    <row r="24" spans="1:22" ht="30" customHeight="1">
      <c r="A24" s="658" t="s">
        <v>145</v>
      </c>
      <c r="B24" s="659"/>
      <c r="C24" s="659"/>
      <c r="D24" s="660"/>
      <c r="E24" s="450"/>
      <c r="F24" s="393"/>
      <c r="G24" s="327">
        <v>5</v>
      </c>
      <c r="H24" s="391"/>
      <c r="I24" s="392">
        <v>5</v>
      </c>
      <c r="J24" s="393"/>
      <c r="K24" s="327">
        <v>12</v>
      </c>
      <c r="L24" s="394"/>
      <c r="M24" s="395">
        <v>2</v>
      </c>
      <c r="N24" s="396"/>
      <c r="O24" s="327"/>
      <c r="P24" s="394"/>
      <c r="Q24" s="395"/>
      <c r="R24" s="393"/>
      <c r="S24" s="451"/>
      <c r="T24" s="452"/>
      <c r="U24" s="467">
        <f t="shared" si="3"/>
        <v>24</v>
      </c>
      <c r="V24" s="468" t="str">
        <f t="shared" si="4"/>
        <v/>
      </c>
    </row>
    <row r="25" spans="1:22" ht="30" customHeight="1" thickBot="1">
      <c r="A25" s="664" t="s">
        <v>146</v>
      </c>
      <c r="B25" s="662"/>
      <c r="C25" s="662"/>
      <c r="D25" s="663"/>
      <c r="E25" s="450">
        <v>1</v>
      </c>
      <c r="F25" s="393"/>
      <c r="G25" s="327">
        <v>6</v>
      </c>
      <c r="H25" s="391"/>
      <c r="I25" s="392">
        <v>10</v>
      </c>
      <c r="J25" s="393">
        <v>1</v>
      </c>
      <c r="K25" s="327">
        <v>2</v>
      </c>
      <c r="L25" s="394"/>
      <c r="M25" s="395"/>
      <c r="N25" s="396">
        <v>10</v>
      </c>
      <c r="O25" s="327">
        <v>1</v>
      </c>
      <c r="P25" s="394"/>
      <c r="Q25" s="395"/>
      <c r="R25" s="393"/>
      <c r="S25" s="456"/>
      <c r="T25" s="457"/>
      <c r="U25" s="469">
        <f t="shared" si="3"/>
        <v>20</v>
      </c>
      <c r="V25" s="470">
        <f>IF(F25+H25+J25+L25+N25+P25+R25+T25=0,"",F25+H25+J25+L25+N25+P25+R25+T25)</f>
        <v>11</v>
      </c>
    </row>
    <row r="26" spans="1:22" ht="30" customHeight="1" thickTop="1" thickBot="1">
      <c r="A26" s="669" t="s">
        <v>106</v>
      </c>
      <c r="B26" s="670"/>
      <c r="C26" s="670"/>
      <c r="D26" s="671"/>
      <c r="E26" s="471">
        <f t="shared" ref="E26:T26" si="5">IF(SUM(E17:E25)=0,"",SUM(E17:E25))</f>
        <v>1</v>
      </c>
      <c r="F26" s="472" t="str">
        <f t="shared" si="5"/>
        <v/>
      </c>
      <c r="G26" s="471">
        <f t="shared" si="5"/>
        <v>11</v>
      </c>
      <c r="H26" s="472" t="str">
        <f t="shared" si="5"/>
        <v/>
      </c>
      <c r="I26" s="473">
        <f t="shared" si="5"/>
        <v>31</v>
      </c>
      <c r="J26" s="472">
        <f t="shared" si="5"/>
        <v>1</v>
      </c>
      <c r="K26" s="471">
        <f t="shared" si="5"/>
        <v>39</v>
      </c>
      <c r="L26" s="472" t="str">
        <f t="shared" si="5"/>
        <v/>
      </c>
      <c r="M26" s="471">
        <f t="shared" si="5"/>
        <v>47</v>
      </c>
      <c r="N26" s="472">
        <f t="shared" si="5"/>
        <v>10</v>
      </c>
      <c r="O26" s="471">
        <f t="shared" si="5"/>
        <v>2</v>
      </c>
      <c r="P26" s="472" t="str">
        <f t="shared" si="5"/>
        <v/>
      </c>
      <c r="Q26" s="471">
        <f t="shared" si="5"/>
        <v>47</v>
      </c>
      <c r="R26" s="472" t="str">
        <f t="shared" si="5"/>
        <v/>
      </c>
      <c r="S26" s="471">
        <f t="shared" si="5"/>
        <v>1</v>
      </c>
      <c r="T26" s="472" t="str">
        <f t="shared" si="5"/>
        <v/>
      </c>
      <c r="U26" s="474">
        <f>SUM(U17:U25)</f>
        <v>179</v>
      </c>
      <c r="V26" s="475">
        <f>SUM(V17:V25)</f>
        <v>11</v>
      </c>
    </row>
    <row r="27" spans="1:22" ht="30" customHeight="1">
      <c r="A27" s="665" t="s">
        <v>381</v>
      </c>
      <c r="B27" s="665"/>
      <c r="C27" s="665"/>
      <c r="D27" s="665"/>
      <c r="E27" s="665"/>
      <c r="F27" s="665"/>
      <c r="G27" s="665"/>
      <c r="H27" s="370"/>
      <c r="I27" s="370"/>
      <c r="J27" s="370"/>
      <c r="K27" s="370"/>
      <c r="L27" s="370"/>
      <c r="M27" s="370"/>
      <c r="N27" s="370"/>
      <c r="O27" s="370"/>
      <c r="P27" s="370"/>
      <c r="Q27" s="370"/>
      <c r="R27" s="370"/>
      <c r="S27" s="370"/>
      <c r="T27" s="370"/>
      <c r="U27" s="370"/>
      <c r="V27" s="370"/>
    </row>
  </sheetData>
  <sheetProtection selectLockedCells="1"/>
  <mergeCells count="46">
    <mergeCell ref="Q3:R3"/>
    <mergeCell ref="S3:T3"/>
    <mergeCell ref="K3:L3"/>
    <mergeCell ref="A1:C1"/>
    <mergeCell ref="A2:M2"/>
    <mergeCell ref="Q2:V2"/>
    <mergeCell ref="A3:D3"/>
    <mergeCell ref="U3:V3"/>
    <mergeCell ref="E3:F3"/>
    <mergeCell ref="G3:H3"/>
    <mergeCell ref="I3:J3"/>
    <mergeCell ref="M3:N3"/>
    <mergeCell ref="O3:P3"/>
    <mergeCell ref="S16:T16"/>
    <mergeCell ref="A4:D4"/>
    <mergeCell ref="A5:D5"/>
    <mergeCell ref="A6:D6"/>
    <mergeCell ref="A7:D7"/>
    <mergeCell ref="A8:D8"/>
    <mergeCell ref="Q15:V15"/>
    <mergeCell ref="A16:D16"/>
    <mergeCell ref="U16:V16"/>
    <mergeCell ref="E16:F16"/>
    <mergeCell ref="G16:H16"/>
    <mergeCell ref="I16:J16"/>
    <mergeCell ref="K16:L16"/>
    <mergeCell ref="M16:N16"/>
    <mergeCell ref="O16:P16"/>
    <mergeCell ref="Q16:R16"/>
    <mergeCell ref="A26:D26"/>
    <mergeCell ref="A27:G27"/>
    <mergeCell ref="A18:D18"/>
    <mergeCell ref="A19:D19"/>
    <mergeCell ref="A20:D20"/>
    <mergeCell ref="A21:D21"/>
    <mergeCell ref="A22:D22"/>
    <mergeCell ref="A9:D9"/>
    <mergeCell ref="A11:D11"/>
    <mergeCell ref="A23:D23"/>
    <mergeCell ref="A24:D24"/>
    <mergeCell ref="A25:D25"/>
    <mergeCell ref="A12:D12"/>
    <mergeCell ref="A13:G13"/>
    <mergeCell ref="A15:M15"/>
    <mergeCell ref="A10:D10"/>
    <mergeCell ref="A17:D17"/>
  </mergeCells>
  <phoneticPr fontId="1"/>
  <dataValidations count="2">
    <dataValidation imeMode="off" allowBlank="1" showInputMessage="1" showErrorMessage="1" sqref="E4:V12 E17:V26"/>
    <dataValidation imeMode="hiragana" allowBlank="1" showInputMessage="1" showErrorMessage="1" sqref="A1:N1 A17:D26 A4:D11 V1:IV1"/>
  </dataValidations>
  <pageMargins left="0.70866141732283472" right="0.15748031496062992" top="0.51181102362204722" bottom="0.59055118110236227" header="0.31496062992125984" footer="0.31496062992125984"/>
  <pageSetup paperSize="9" firstPageNumber="6" orientation="portrait" useFirstPageNumber="1" r:id="rId1"/>
  <headerFooter>
    <oddFooter>&amp;C2-&amp;P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7"/>
  <sheetViews>
    <sheetView tabSelected="1" zoomScaleNormal="100" workbookViewId="0">
      <selection activeCell="H3" sqref="H3"/>
    </sheetView>
  </sheetViews>
  <sheetFormatPr defaultRowHeight="13.5"/>
  <cols>
    <col min="1" max="1" width="4.75" customWidth="1"/>
    <col min="2" max="2" width="4.75" style="44" customWidth="1"/>
    <col min="3" max="3" width="15.625" customWidth="1"/>
    <col min="4" max="8" width="13.625" customWidth="1"/>
  </cols>
  <sheetData>
    <row r="1" spans="1:9" s="3" customFormat="1" ht="26.25" customHeight="1">
      <c r="A1" s="643"/>
      <c r="B1" s="643"/>
      <c r="C1" s="643"/>
      <c r="D1" s="105"/>
      <c r="E1" s="105"/>
      <c r="F1" s="105"/>
      <c r="G1" s="105"/>
      <c r="H1" s="105"/>
    </row>
    <row r="2" spans="1:9" ht="24.95" customHeight="1" thickBot="1">
      <c r="A2" s="678" t="s">
        <v>147</v>
      </c>
      <c r="B2" s="678"/>
      <c r="C2" s="678"/>
      <c r="D2" s="678"/>
      <c r="E2" s="106"/>
      <c r="F2" s="106"/>
      <c r="G2" s="106"/>
      <c r="H2" s="107" t="s">
        <v>148</v>
      </c>
    </row>
    <row r="3" spans="1:9" ht="35.1" customHeight="1" thickBot="1">
      <c r="A3" s="679" t="s">
        <v>149</v>
      </c>
      <c r="B3" s="680"/>
      <c r="C3" s="681"/>
      <c r="D3" s="95" t="s">
        <v>383</v>
      </c>
      <c r="E3" s="322" t="s">
        <v>449</v>
      </c>
      <c r="F3" s="410" t="s">
        <v>520</v>
      </c>
      <c r="G3" s="249" t="s">
        <v>512</v>
      </c>
      <c r="H3" s="249" t="s">
        <v>528</v>
      </c>
    </row>
    <row r="4" spans="1:9" ht="33" customHeight="1">
      <c r="A4" s="685" t="s">
        <v>150</v>
      </c>
      <c r="B4" s="686"/>
      <c r="C4" s="687"/>
      <c r="D4" s="114">
        <v>75485921</v>
      </c>
      <c r="E4" s="114">
        <v>74563752</v>
      </c>
      <c r="F4" s="411">
        <v>76856983</v>
      </c>
      <c r="G4" s="328">
        <v>75637928</v>
      </c>
      <c r="H4" s="476">
        <v>78094662</v>
      </c>
    </row>
    <row r="5" spans="1:9" ht="33" customHeight="1">
      <c r="A5" s="688" t="s">
        <v>151</v>
      </c>
      <c r="B5" s="689"/>
      <c r="C5" s="690"/>
      <c r="D5" s="115">
        <v>1792879</v>
      </c>
      <c r="E5" s="115">
        <v>1860476</v>
      </c>
      <c r="F5" s="412">
        <v>1864576</v>
      </c>
      <c r="G5" s="320">
        <v>2553304</v>
      </c>
      <c r="H5" s="366">
        <v>1878336</v>
      </c>
    </row>
    <row r="6" spans="1:9" ht="33" customHeight="1" thickBot="1">
      <c r="A6" s="691" t="s">
        <v>170</v>
      </c>
      <c r="B6" s="692"/>
      <c r="C6" s="693"/>
      <c r="D6" s="116">
        <v>2.37</v>
      </c>
      <c r="E6" s="116">
        <v>2.5</v>
      </c>
      <c r="F6" s="413">
        <f>IF(F4*F5=0,"",F5/F4*100)</f>
        <v>2.4260332987569915</v>
      </c>
      <c r="G6" s="332">
        <f>IF(G4*G5=0,"",G5/G4*100)</f>
        <v>3.3756926815869415</v>
      </c>
      <c r="H6" s="332">
        <f>IF(H4*H5=0,"",H5/H4*100)</f>
        <v>2.4052040842432993</v>
      </c>
    </row>
    <row r="7" spans="1:9" ht="33" customHeight="1">
      <c r="A7" s="682" t="s">
        <v>152</v>
      </c>
      <c r="B7" s="694" t="s">
        <v>155</v>
      </c>
      <c r="C7" s="695"/>
      <c r="D7" s="117">
        <v>1559273</v>
      </c>
      <c r="E7" s="117">
        <v>1595809</v>
      </c>
      <c r="F7" s="414">
        <v>1613035</v>
      </c>
      <c r="G7" s="319">
        <v>1690947</v>
      </c>
      <c r="H7" s="365">
        <v>1634542</v>
      </c>
    </row>
    <row r="8" spans="1:9" ht="33" customHeight="1">
      <c r="A8" s="683"/>
      <c r="B8" s="696" t="s">
        <v>156</v>
      </c>
      <c r="C8" s="690"/>
      <c r="D8" s="115">
        <v>5979</v>
      </c>
      <c r="E8" s="115">
        <v>7694</v>
      </c>
      <c r="F8" s="412">
        <v>5811</v>
      </c>
      <c r="G8" s="320">
        <v>8059</v>
      </c>
      <c r="H8" s="366">
        <v>6650</v>
      </c>
    </row>
    <row r="9" spans="1:9" ht="33" customHeight="1">
      <c r="A9" s="683"/>
      <c r="B9" s="697" t="s">
        <v>157</v>
      </c>
      <c r="C9" s="698"/>
      <c r="D9" s="115">
        <v>183241</v>
      </c>
      <c r="E9" s="115">
        <v>213190</v>
      </c>
      <c r="F9" s="412">
        <v>185975</v>
      </c>
      <c r="G9" s="320">
        <v>805478</v>
      </c>
      <c r="H9" s="366">
        <v>182194</v>
      </c>
      <c r="I9" s="335"/>
    </row>
    <row r="10" spans="1:9" ht="33" customHeight="1">
      <c r="A10" s="683"/>
      <c r="B10" s="696" t="s">
        <v>158</v>
      </c>
      <c r="C10" s="690"/>
      <c r="D10" s="115">
        <v>20672</v>
      </c>
      <c r="E10" s="115">
        <v>22322</v>
      </c>
      <c r="F10" s="412">
        <v>19630</v>
      </c>
      <c r="G10" s="320">
        <v>18065</v>
      </c>
      <c r="H10" s="366">
        <v>20193</v>
      </c>
    </row>
    <row r="11" spans="1:9" ht="33" customHeight="1" thickBot="1">
      <c r="A11" s="684"/>
      <c r="B11" s="699" t="s">
        <v>159</v>
      </c>
      <c r="C11" s="700"/>
      <c r="D11" s="118">
        <v>23714</v>
      </c>
      <c r="E11" s="118">
        <v>21461</v>
      </c>
      <c r="F11" s="415">
        <v>40125</v>
      </c>
      <c r="G11" s="333">
        <v>30755</v>
      </c>
      <c r="H11" s="368">
        <v>34757</v>
      </c>
    </row>
    <row r="12" spans="1:9" ht="33" customHeight="1">
      <c r="A12" s="683" t="s">
        <v>153</v>
      </c>
      <c r="B12" s="701" t="s">
        <v>285</v>
      </c>
      <c r="C12" s="94" t="s">
        <v>160</v>
      </c>
      <c r="D12" s="119">
        <v>1499531</v>
      </c>
      <c r="E12" s="119">
        <v>1539145</v>
      </c>
      <c r="F12" s="414">
        <v>1554372</v>
      </c>
      <c r="G12" s="365">
        <v>1633047</v>
      </c>
      <c r="H12" s="365">
        <v>1572750</v>
      </c>
    </row>
    <row r="13" spans="1:9" ht="33" customHeight="1">
      <c r="A13" s="683"/>
      <c r="B13" s="702"/>
      <c r="C13" s="93" t="s">
        <v>161</v>
      </c>
      <c r="D13" s="125">
        <v>137503</v>
      </c>
      <c r="E13" s="125">
        <v>137312</v>
      </c>
      <c r="F13" s="412">
        <v>161598</v>
      </c>
      <c r="G13" s="366">
        <v>149934</v>
      </c>
      <c r="H13" s="366">
        <v>133632</v>
      </c>
    </row>
    <row r="14" spans="1:9" s="44" customFormat="1" ht="33" customHeight="1">
      <c r="A14" s="683"/>
      <c r="B14" s="702"/>
      <c r="C14" s="93" t="s">
        <v>287</v>
      </c>
      <c r="D14" s="120">
        <v>10986</v>
      </c>
      <c r="E14" s="120">
        <v>11227</v>
      </c>
      <c r="F14" s="412">
        <v>49900</v>
      </c>
      <c r="G14" s="366">
        <v>8102</v>
      </c>
      <c r="H14" s="366">
        <v>13573</v>
      </c>
    </row>
    <row r="15" spans="1:9" s="44" customFormat="1" ht="33" customHeight="1">
      <c r="A15" s="683"/>
      <c r="B15" s="702"/>
      <c r="C15" s="93" t="s">
        <v>288</v>
      </c>
      <c r="D15" s="125">
        <v>25490</v>
      </c>
      <c r="E15" s="125">
        <v>25490</v>
      </c>
      <c r="F15" s="412">
        <v>25490</v>
      </c>
      <c r="G15" s="366">
        <v>25490</v>
      </c>
      <c r="H15" s="366">
        <v>25490</v>
      </c>
    </row>
    <row r="16" spans="1:9" ht="33" customHeight="1" thickBot="1">
      <c r="A16" s="683"/>
      <c r="B16" s="703"/>
      <c r="C16" s="104" t="s">
        <v>162</v>
      </c>
      <c r="D16" s="121">
        <v>69369</v>
      </c>
      <c r="E16" s="121">
        <v>67502</v>
      </c>
      <c r="F16" s="416">
        <v>66816</v>
      </c>
      <c r="G16" s="369">
        <v>62831</v>
      </c>
      <c r="H16" s="369">
        <v>72042</v>
      </c>
    </row>
    <row r="17" spans="1:11" s="44" customFormat="1" ht="33" customHeight="1" thickTop="1" thickBot="1">
      <c r="A17" s="683"/>
      <c r="B17" s="704" t="s">
        <v>289</v>
      </c>
      <c r="C17" s="705"/>
      <c r="D17" s="315">
        <f>SUM(D12:D16)</f>
        <v>1742879</v>
      </c>
      <c r="E17" s="329">
        <v>1780676</v>
      </c>
      <c r="F17" s="417">
        <v>1858176</v>
      </c>
      <c r="G17" s="334">
        <f>SUM(G12:G16)</f>
        <v>1879404</v>
      </c>
      <c r="H17" s="334">
        <v>1817487</v>
      </c>
    </row>
    <row r="18" spans="1:11" ht="33" customHeight="1" thickBot="1">
      <c r="A18" s="683"/>
      <c r="B18" s="699" t="s">
        <v>286</v>
      </c>
      <c r="C18" s="700"/>
      <c r="D18" s="122">
        <v>50000</v>
      </c>
      <c r="E18" s="122">
        <v>80000</v>
      </c>
      <c r="F18" s="417">
        <v>6400</v>
      </c>
      <c r="G18" s="364">
        <v>673900</v>
      </c>
      <c r="H18" s="364">
        <v>60717</v>
      </c>
    </row>
    <row r="19" spans="1:11" ht="33" customHeight="1">
      <c r="A19" s="682" t="s">
        <v>154</v>
      </c>
      <c r="B19" s="694" t="s">
        <v>163</v>
      </c>
      <c r="C19" s="695"/>
      <c r="D19" s="123">
        <v>10514</v>
      </c>
      <c r="E19" s="330">
        <v>25231</v>
      </c>
      <c r="F19" s="414">
        <v>0</v>
      </c>
      <c r="G19" s="365">
        <v>686</v>
      </c>
      <c r="H19" s="365">
        <v>10052</v>
      </c>
      <c r="I19" s="96"/>
      <c r="J19" s="97"/>
      <c r="K19" s="97"/>
    </row>
    <row r="20" spans="1:11" ht="33" customHeight="1">
      <c r="A20" s="683"/>
      <c r="B20" s="696" t="s">
        <v>169</v>
      </c>
      <c r="C20" s="690"/>
      <c r="D20" s="124">
        <v>5449</v>
      </c>
      <c r="E20" s="331">
        <v>4978</v>
      </c>
      <c r="F20" s="412">
        <v>5224</v>
      </c>
      <c r="G20" s="366">
        <v>5263</v>
      </c>
      <c r="H20" s="366">
        <v>5410</v>
      </c>
      <c r="I20" s="98"/>
      <c r="J20" s="97"/>
      <c r="K20" s="97"/>
    </row>
    <row r="21" spans="1:11" ht="33" customHeight="1">
      <c r="A21" s="683"/>
      <c r="B21" s="696" t="s">
        <v>164</v>
      </c>
      <c r="C21" s="690"/>
      <c r="D21" s="125">
        <v>5731</v>
      </c>
      <c r="E21" s="125">
        <v>5803</v>
      </c>
      <c r="F21" s="412">
        <v>3629</v>
      </c>
      <c r="G21" s="366">
        <v>2947</v>
      </c>
      <c r="H21" s="366">
        <v>3467</v>
      </c>
      <c r="I21" s="98"/>
      <c r="J21" s="97"/>
      <c r="K21" s="97"/>
    </row>
    <row r="22" spans="1:11" ht="33" customHeight="1">
      <c r="A22" s="683"/>
      <c r="B22" s="696" t="s">
        <v>165</v>
      </c>
      <c r="C22" s="690"/>
      <c r="D22" s="126" t="s">
        <v>361</v>
      </c>
      <c r="E22" s="126">
        <v>4472</v>
      </c>
      <c r="F22" s="331" t="s">
        <v>480</v>
      </c>
      <c r="G22" s="367" t="s">
        <v>514</v>
      </c>
      <c r="H22" s="367" t="s">
        <v>573</v>
      </c>
      <c r="I22" s="97"/>
      <c r="J22" s="97"/>
      <c r="K22" s="97"/>
    </row>
    <row r="23" spans="1:11" ht="33" customHeight="1">
      <c r="A23" s="683"/>
      <c r="B23" s="697" t="s">
        <v>166</v>
      </c>
      <c r="C23" s="698"/>
      <c r="D23" s="125">
        <v>3262</v>
      </c>
      <c r="E23" s="125">
        <v>3529</v>
      </c>
      <c r="F23" s="412">
        <v>2868</v>
      </c>
      <c r="G23" s="366">
        <v>2616</v>
      </c>
      <c r="H23" s="366">
        <v>3489</v>
      </c>
      <c r="I23" s="98"/>
      <c r="J23" s="98"/>
      <c r="K23" s="98"/>
    </row>
    <row r="24" spans="1:11" ht="33" customHeight="1">
      <c r="A24" s="683"/>
      <c r="B24" s="696" t="s">
        <v>167</v>
      </c>
      <c r="C24" s="690"/>
      <c r="D24" s="126">
        <v>54100</v>
      </c>
      <c r="E24" s="126">
        <v>71700</v>
      </c>
      <c r="F24" s="412">
        <v>23000</v>
      </c>
      <c r="G24" s="366">
        <v>597100</v>
      </c>
      <c r="H24" s="366">
        <v>60900</v>
      </c>
      <c r="I24" s="98"/>
      <c r="J24" s="98"/>
      <c r="K24" s="97"/>
    </row>
    <row r="25" spans="1:11" ht="33" customHeight="1" thickBot="1">
      <c r="A25" s="684"/>
      <c r="B25" s="699" t="s">
        <v>168</v>
      </c>
      <c r="C25" s="700"/>
      <c r="D25" s="127">
        <v>1713823</v>
      </c>
      <c r="E25" s="127">
        <v>1744763</v>
      </c>
      <c r="F25" s="415">
        <v>1829855</v>
      </c>
      <c r="G25" s="368">
        <v>1944692</v>
      </c>
      <c r="H25" s="368">
        <v>1794886</v>
      </c>
      <c r="I25" s="97"/>
      <c r="J25" s="97"/>
      <c r="K25" s="97"/>
    </row>
    <row r="26" spans="1:11">
      <c r="A26" s="5"/>
      <c r="B26" s="5"/>
      <c r="C26" s="5"/>
      <c r="D26" s="5"/>
      <c r="E26" s="5"/>
      <c r="F26" s="5"/>
      <c r="G26" s="5"/>
      <c r="H26" s="5"/>
    </row>
    <row r="27" spans="1:11">
      <c r="A27" s="5"/>
      <c r="B27" s="5"/>
      <c r="C27" s="5"/>
      <c r="D27" s="5"/>
      <c r="E27" s="5"/>
      <c r="F27" s="5"/>
      <c r="G27" s="5"/>
      <c r="H27" s="5"/>
    </row>
  </sheetData>
  <sheetProtection selectLockedCells="1"/>
  <mergeCells count="24">
    <mergeCell ref="B17:C17"/>
    <mergeCell ref="B18:C18"/>
    <mergeCell ref="B25:C25"/>
    <mergeCell ref="B19:C19"/>
    <mergeCell ref="B20:C20"/>
    <mergeCell ref="B21:C21"/>
    <mergeCell ref="B22:C22"/>
    <mergeCell ref="B23:C23"/>
    <mergeCell ref="A1:C1"/>
    <mergeCell ref="A2:D2"/>
    <mergeCell ref="A3:C3"/>
    <mergeCell ref="A19:A25"/>
    <mergeCell ref="A4:C4"/>
    <mergeCell ref="A5:C5"/>
    <mergeCell ref="A6:C6"/>
    <mergeCell ref="A7:A11"/>
    <mergeCell ref="A12:A18"/>
    <mergeCell ref="B7:C7"/>
    <mergeCell ref="B8:C8"/>
    <mergeCell ref="B9:C9"/>
    <mergeCell ref="B10:C10"/>
    <mergeCell ref="B11:C11"/>
    <mergeCell ref="B24:C24"/>
    <mergeCell ref="B12:B16"/>
  </mergeCells>
  <phoneticPr fontId="1"/>
  <dataValidations count="2">
    <dataValidation imeMode="hiragana" allowBlank="1" showInputMessage="1" showErrorMessage="1" sqref="C12:C16 B4:B12 B17:B25 A4:A25 C4:C6 A1:XFD1 A3:H3"/>
    <dataValidation imeMode="off" allowBlank="1" showInputMessage="1" showErrorMessage="1" sqref="D4:H25"/>
  </dataValidations>
  <pageMargins left="0.70866141732283472" right="0.15748031496062992" top="0.51181102362204722" bottom="0.59055118110236227" header="0.31496062992125984" footer="0.31496062992125984"/>
  <pageSetup paperSize="9" firstPageNumber="7" orientation="portrait" useFirstPageNumber="1" r:id="rId1"/>
  <headerFooter>
    <oddFooter>&amp;C2-&amp;P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28"/>
  <sheetViews>
    <sheetView zoomScale="85" zoomScaleNormal="85" workbookViewId="0">
      <selection activeCell="I9" sqref="I9"/>
    </sheetView>
  </sheetViews>
  <sheetFormatPr defaultRowHeight="13.5"/>
  <cols>
    <col min="1" max="1" width="4.75" customWidth="1"/>
    <col min="2" max="2" width="15.625" customWidth="1"/>
    <col min="3" max="6" width="14.875" style="317" customWidth="1"/>
    <col min="7" max="7" width="14.875" customWidth="1"/>
  </cols>
  <sheetData>
    <row r="1" spans="1:7" s="6" customFormat="1" ht="26.25" customHeight="1">
      <c r="A1" s="643"/>
      <c r="B1" s="643"/>
      <c r="C1" s="551"/>
      <c r="D1" s="551"/>
      <c r="E1" s="551"/>
      <c r="F1" s="551"/>
      <c r="G1" s="105"/>
    </row>
    <row r="2" spans="1:7" ht="24.95" customHeight="1" thickBot="1">
      <c r="A2" s="678" t="s">
        <v>174</v>
      </c>
      <c r="B2" s="678"/>
      <c r="C2" s="678"/>
      <c r="D2" s="678"/>
      <c r="E2" s="106"/>
      <c r="F2" s="107" t="s">
        <v>148</v>
      </c>
      <c r="G2" s="107" t="s">
        <v>148</v>
      </c>
    </row>
    <row r="3" spans="1:7" ht="35.1" customHeight="1" thickBot="1">
      <c r="A3" s="679" t="s">
        <v>149</v>
      </c>
      <c r="B3" s="681"/>
      <c r="C3" s="322" t="s">
        <v>431</v>
      </c>
      <c r="D3" s="322" t="s">
        <v>470</v>
      </c>
      <c r="E3" s="404" t="s">
        <v>522</v>
      </c>
      <c r="F3" s="404" t="s">
        <v>529</v>
      </c>
      <c r="G3" s="404" t="s">
        <v>529</v>
      </c>
    </row>
    <row r="4" spans="1:7" ht="33.950000000000003" customHeight="1">
      <c r="A4" s="685" t="s">
        <v>150</v>
      </c>
      <c r="B4" s="687"/>
      <c r="C4" s="555">
        <v>75990840</v>
      </c>
      <c r="D4" s="418">
        <v>76028751</v>
      </c>
      <c r="E4" s="328">
        <v>74222864</v>
      </c>
      <c r="F4" s="553">
        <v>96951816</v>
      </c>
      <c r="G4" s="476">
        <v>96951816</v>
      </c>
    </row>
    <row r="5" spans="1:7" ht="33.950000000000003" customHeight="1" thickBot="1">
      <c r="A5" s="688" t="s">
        <v>151</v>
      </c>
      <c r="B5" s="690"/>
      <c r="C5" s="554">
        <v>1786325</v>
      </c>
      <c r="D5" s="419">
        <v>1888610</v>
      </c>
      <c r="E5" s="320">
        <v>1898120</v>
      </c>
      <c r="F5" s="366">
        <v>2372554</v>
      </c>
      <c r="G5" s="366">
        <v>2372554</v>
      </c>
    </row>
    <row r="6" spans="1:7" ht="33.950000000000003" customHeight="1">
      <c r="A6" s="682" t="s">
        <v>179</v>
      </c>
      <c r="B6" s="186" t="s">
        <v>155</v>
      </c>
      <c r="C6" s="555">
        <v>1564344</v>
      </c>
      <c r="D6" s="420">
        <v>1616025</v>
      </c>
      <c r="E6" s="319">
        <v>1627268</v>
      </c>
      <c r="F6" s="365">
        <v>1703898</v>
      </c>
      <c r="G6" s="365">
        <v>1703898</v>
      </c>
    </row>
    <row r="7" spans="1:7" ht="33.950000000000003" customHeight="1">
      <c r="A7" s="683"/>
      <c r="B7" s="188" t="s">
        <v>156</v>
      </c>
      <c r="C7" s="554">
        <v>4720</v>
      </c>
      <c r="D7" s="418">
        <v>5700</v>
      </c>
      <c r="E7" s="320">
        <v>5313</v>
      </c>
      <c r="F7" s="366">
        <v>8178</v>
      </c>
      <c r="G7" s="366">
        <v>8178</v>
      </c>
    </row>
    <row r="8" spans="1:7" ht="33.950000000000003" customHeight="1">
      <c r="A8" s="683"/>
      <c r="B8" s="187" t="s">
        <v>157</v>
      </c>
      <c r="C8" s="554">
        <v>175238</v>
      </c>
      <c r="D8" s="421">
        <v>205343</v>
      </c>
      <c r="E8" s="320">
        <v>217270</v>
      </c>
      <c r="F8" s="366">
        <v>560050</v>
      </c>
      <c r="G8" s="366">
        <v>560050</v>
      </c>
    </row>
    <row r="9" spans="1:7" ht="33.950000000000003" customHeight="1">
      <c r="A9" s="683"/>
      <c r="B9" s="187" t="s">
        <v>158</v>
      </c>
      <c r="C9" s="554">
        <v>22413</v>
      </c>
      <c r="D9" s="421">
        <v>23371</v>
      </c>
      <c r="E9" s="320">
        <v>20231</v>
      </c>
      <c r="F9" s="366">
        <v>26397</v>
      </c>
      <c r="G9" s="366">
        <v>26397</v>
      </c>
    </row>
    <row r="10" spans="1:7" ht="33.950000000000003" customHeight="1" thickBot="1">
      <c r="A10" s="684"/>
      <c r="B10" s="30" t="s">
        <v>159</v>
      </c>
      <c r="C10" s="189">
        <v>19607</v>
      </c>
      <c r="D10" s="422">
        <v>38169</v>
      </c>
      <c r="E10" s="190">
        <v>28041</v>
      </c>
      <c r="F10" s="552">
        <v>74034</v>
      </c>
      <c r="G10" s="477">
        <v>74034</v>
      </c>
    </row>
    <row r="11" spans="1:7" ht="33.950000000000003" customHeight="1">
      <c r="A11" s="731" t="s">
        <v>183</v>
      </c>
      <c r="B11" s="732"/>
      <c r="C11" s="128">
        <v>2151836</v>
      </c>
      <c r="D11" s="420">
        <v>2145226</v>
      </c>
      <c r="E11" s="365">
        <v>2143022</v>
      </c>
      <c r="F11" s="365">
        <v>2153107</v>
      </c>
      <c r="G11" s="365">
        <v>2153107</v>
      </c>
    </row>
    <row r="12" spans="1:7" ht="33.950000000000003" customHeight="1">
      <c r="A12" s="733" t="s">
        <v>180</v>
      </c>
      <c r="B12" s="734"/>
      <c r="C12" s="120">
        <v>1727419</v>
      </c>
      <c r="D12" s="421">
        <v>1817629</v>
      </c>
      <c r="E12" s="366">
        <v>1829717</v>
      </c>
      <c r="F12" s="366">
        <v>2248633</v>
      </c>
      <c r="G12" s="366">
        <v>2248633</v>
      </c>
    </row>
    <row r="13" spans="1:7" ht="33.950000000000003" customHeight="1">
      <c r="A13" s="737" t="s">
        <v>184</v>
      </c>
      <c r="B13" s="738"/>
      <c r="C13" s="120">
        <v>1653177</v>
      </c>
      <c r="D13" s="421">
        <v>1706440</v>
      </c>
      <c r="E13" s="366">
        <v>1706192</v>
      </c>
      <c r="F13" s="366">
        <v>1791809</v>
      </c>
      <c r="G13" s="366">
        <v>1791809</v>
      </c>
    </row>
    <row r="14" spans="1:7" ht="17.45" customHeight="1">
      <c r="A14" s="720" t="s">
        <v>181</v>
      </c>
      <c r="B14" s="721"/>
      <c r="C14" s="709">
        <v>0.77</v>
      </c>
      <c r="D14" s="709">
        <f>IF(D13=0,"",D13/D11)</f>
        <v>0.79545931291155336</v>
      </c>
      <c r="E14" s="743">
        <f>IF(E13=0,0,E13/E11)</f>
        <v>0.7961616819612678</v>
      </c>
      <c r="F14" s="706">
        <f>IF(F13=0,0,F13/F11)</f>
        <v>0.83219691357651993</v>
      </c>
      <c r="G14" s="706">
        <f>IF(G13=0,0,G13/G11)</f>
        <v>0.83219691357651993</v>
      </c>
    </row>
    <row r="15" spans="1:7" ht="17.45" customHeight="1" thickBot="1">
      <c r="A15" s="735" t="s">
        <v>182</v>
      </c>
      <c r="B15" s="736"/>
      <c r="C15" s="710"/>
      <c r="D15" s="710"/>
      <c r="E15" s="744"/>
      <c r="F15" s="707"/>
      <c r="G15" s="707"/>
    </row>
    <row r="16" spans="1:7" ht="110.25" customHeight="1" thickBot="1">
      <c r="A16" s="740" t="s">
        <v>185</v>
      </c>
      <c r="B16" s="741"/>
      <c r="C16" s="323" t="s">
        <v>442</v>
      </c>
      <c r="D16" s="323" t="s">
        <v>442</v>
      </c>
      <c r="E16" s="383"/>
      <c r="F16" s="383"/>
      <c r="G16" s="383"/>
    </row>
    <row r="17" spans="1:8" ht="18.75" customHeight="1">
      <c r="A17" s="108"/>
      <c r="B17" s="108"/>
      <c r="C17" s="109"/>
      <c r="D17" s="109"/>
      <c r="E17" s="109"/>
      <c r="F17" s="109"/>
      <c r="G17" s="109"/>
    </row>
    <row r="18" spans="1:8" ht="24.95" customHeight="1" thickBot="1">
      <c r="A18" s="739" t="s">
        <v>284</v>
      </c>
      <c r="B18" s="739"/>
      <c r="C18" s="739"/>
      <c r="D18" s="739"/>
      <c r="E18" s="739"/>
      <c r="F18" s="713" t="s">
        <v>513</v>
      </c>
      <c r="G18" s="713"/>
    </row>
    <row r="19" spans="1:8" ht="35.1" customHeight="1" thickBot="1">
      <c r="A19" s="679" t="s">
        <v>149</v>
      </c>
      <c r="B19" s="681"/>
      <c r="C19" s="95" t="s">
        <v>431</v>
      </c>
      <c r="D19" s="322" t="s">
        <v>470</v>
      </c>
      <c r="E19" s="423" t="s">
        <v>521</v>
      </c>
      <c r="F19" s="404" t="s">
        <v>529</v>
      </c>
      <c r="G19" s="404" t="s">
        <v>529</v>
      </c>
    </row>
    <row r="20" spans="1:8" ht="23.1" customHeight="1">
      <c r="A20" s="729" t="s">
        <v>175</v>
      </c>
      <c r="B20" s="730"/>
      <c r="C20" s="716">
        <v>197629</v>
      </c>
      <c r="D20" s="711">
        <v>196331</v>
      </c>
      <c r="E20" s="742">
        <v>194952</v>
      </c>
      <c r="F20" s="714">
        <v>193615</v>
      </c>
      <c r="G20" s="714">
        <v>193615</v>
      </c>
      <c r="H20" s="363"/>
    </row>
    <row r="21" spans="1:8" ht="15" customHeight="1">
      <c r="A21" s="48"/>
      <c r="B21" s="111" t="s">
        <v>364</v>
      </c>
      <c r="C21" s="717"/>
      <c r="D21" s="712"/>
      <c r="E21" s="726"/>
      <c r="F21" s="715"/>
      <c r="G21" s="715"/>
    </row>
    <row r="22" spans="1:8" ht="23.1" customHeight="1">
      <c r="A22" s="720" t="s">
        <v>176</v>
      </c>
      <c r="B22" s="721"/>
      <c r="C22" s="708">
        <f>IF(C20=0,0,(C5/C20)*1000)</f>
        <v>9038.7797337435295</v>
      </c>
      <c r="D22" s="708">
        <f>IF(D20=0,0,(D5/D20)*1000)</f>
        <v>9619.5200961641312</v>
      </c>
      <c r="E22" s="718">
        <f>IF(E20=0,0,(E5/E20)*1000)</f>
        <v>9736.3453568057776</v>
      </c>
      <c r="F22" s="719">
        <v>12254</v>
      </c>
      <c r="G22" s="719">
        <v>12254</v>
      </c>
    </row>
    <row r="23" spans="1:8" ht="15" customHeight="1">
      <c r="A23" s="48"/>
      <c r="B23" s="111" t="s">
        <v>363</v>
      </c>
      <c r="C23" s="708"/>
      <c r="D23" s="708"/>
      <c r="E23" s="718"/>
      <c r="F23" s="719"/>
      <c r="G23" s="719"/>
    </row>
    <row r="24" spans="1:8" ht="23.1" customHeight="1">
      <c r="A24" s="720" t="s">
        <v>177</v>
      </c>
      <c r="B24" s="721"/>
      <c r="C24" s="717">
        <v>86567</v>
      </c>
      <c r="D24" s="728">
        <v>86923</v>
      </c>
      <c r="E24" s="725">
        <v>87467</v>
      </c>
      <c r="F24" s="727">
        <v>88174</v>
      </c>
      <c r="G24" s="727">
        <v>88174</v>
      </c>
      <c r="H24" s="363"/>
    </row>
    <row r="25" spans="1:8" ht="15" customHeight="1">
      <c r="A25" s="48"/>
      <c r="B25" s="111" t="s">
        <v>365</v>
      </c>
      <c r="C25" s="717"/>
      <c r="D25" s="712"/>
      <c r="E25" s="726"/>
      <c r="F25" s="715"/>
      <c r="G25" s="715"/>
    </row>
    <row r="26" spans="1:8" ht="23.1" customHeight="1">
      <c r="A26" s="720" t="s">
        <v>178</v>
      </c>
      <c r="B26" s="721"/>
      <c r="C26" s="708">
        <f>IF(C24=0,0,(C5/C24)*1000)</f>
        <v>20635.172756362124</v>
      </c>
      <c r="D26" s="708">
        <f>IF(D24=0,0,(D5/D24)*1000)</f>
        <v>21727.390909195496</v>
      </c>
      <c r="E26" s="718">
        <f>IF(E24=0,0,(E5/E24)*1000)</f>
        <v>21700.984371248585</v>
      </c>
      <c r="F26" s="719">
        <v>26908</v>
      </c>
      <c r="G26" s="719">
        <v>26908</v>
      </c>
    </row>
    <row r="27" spans="1:8" ht="15" customHeight="1" thickBot="1">
      <c r="A27" s="49"/>
      <c r="B27" s="110" t="s">
        <v>363</v>
      </c>
      <c r="C27" s="724"/>
      <c r="D27" s="724"/>
      <c r="E27" s="722"/>
      <c r="F27" s="723"/>
      <c r="G27" s="723"/>
    </row>
    <row r="28" spans="1:8">
      <c r="A28" s="5"/>
      <c r="B28" s="5"/>
      <c r="C28" s="5"/>
      <c r="D28" s="5"/>
      <c r="E28" s="5"/>
      <c r="F28" s="5"/>
      <c r="G28" s="5"/>
    </row>
  </sheetData>
  <mergeCells count="44">
    <mergeCell ref="A6:A10"/>
    <mergeCell ref="A19:B19"/>
    <mergeCell ref="A20:B20"/>
    <mergeCell ref="A22:B22"/>
    <mergeCell ref="A11:B11"/>
    <mergeCell ref="A12:B12"/>
    <mergeCell ref="A15:B15"/>
    <mergeCell ref="A13:B13"/>
    <mergeCell ref="A18:E18"/>
    <mergeCell ref="A14:B14"/>
    <mergeCell ref="A16:B16"/>
    <mergeCell ref="E20:E21"/>
    <mergeCell ref="E14:E15"/>
    <mergeCell ref="A1:B1"/>
    <mergeCell ref="A2:D2"/>
    <mergeCell ref="A3:B3"/>
    <mergeCell ref="A4:B4"/>
    <mergeCell ref="A5:B5"/>
    <mergeCell ref="A24:B24"/>
    <mergeCell ref="E26:E27"/>
    <mergeCell ref="F26:F27"/>
    <mergeCell ref="G26:G27"/>
    <mergeCell ref="C26:C27"/>
    <mergeCell ref="E24:E25"/>
    <mergeCell ref="F24:F25"/>
    <mergeCell ref="G24:G25"/>
    <mergeCell ref="C24:C25"/>
    <mergeCell ref="A26:B26"/>
    <mergeCell ref="D24:D25"/>
    <mergeCell ref="D26:D27"/>
    <mergeCell ref="F14:F15"/>
    <mergeCell ref="G14:G15"/>
    <mergeCell ref="C22:C23"/>
    <mergeCell ref="C14:C15"/>
    <mergeCell ref="D14:D15"/>
    <mergeCell ref="D20:D21"/>
    <mergeCell ref="D22:D23"/>
    <mergeCell ref="F18:G18"/>
    <mergeCell ref="G20:G21"/>
    <mergeCell ref="C20:C21"/>
    <mergeCell ref="E22:E23"/>
    <mergeCell ref="F22:F23"/>
    <mergeCell ref="F20:F21"/>
    <mergeCell ref="G22:G23"/>
  </mergeCells>
  <phoneticPr fontId="1"/>
  <dataValidations count="2">
    <dataValidation imeMode="hiragana" allowBlank="1" showInputMessage="1" showErrorMessage="1" sqref="A11:A17 A19:B27 A3:B10 A1:XFD1 C19:G19 C3:G3 C16:G16"/>
    <dataValidation imeMode="off" allowBlank="1" showInputMessage="1" showErrorMessage="1" sqref="C24:G24 C4:G14 C22:G22 C20:G20 C26:G26 C17:G17"/>
  </dataValidations>
  <pageMargins left="0.23622047244094491" right="0.70866141732283472" top="0.51181102362204722" bottom="0.59055118110236227" header="0.31496062992125984" footer="0.31496062992125984"/>
  <pageSetup paperSize="9" firstPageNumber="8" orientation="portrait" useFirstPageNumber="1" r:id="rId1"/>
  <headerFooter>
    <oddFooter>&amp;C2-&amp;P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総務</vt:lpstr>
      <vt:lpstr>本部・署所の分布図 　庁舎の現況2-1</vt:lpstr>
      <vt:lpstr>組織機構</vt:lpstr>
      <vt:lpstr>事務分掌</vt:lpstr>
      <vt:lpstr>事務分掌(2)</vt:lpstr>
      <vt:lpstr>職員の配置・資格取得状況2-5</vt:lpstr>
      <vt:lpstr>職員の勤続年数・年齢別職員数</vt:lpstr>
      <vt:lpstr>当初予算の推移</vt:lpstr>
      <vt:lpstr>決算状況・人口、世帯数に対する消防費</vt:lpstr>
      <vt:lpstr>岸和田市の消防力</vt:lpstr>
      <vt:lpstr>消防車両一覧表2-10</vt:lpstr>
      <vt:lpstr>消防車両一覧表 (2)</vt:lpstr>
      <vt:lpstr>消防車の配置・整備状況</vt:lpstr>
      <vt:lpstr>令和３年度職員教養実施状況</vt:lpstr>
      <vt:lpstr>Sheet1</vt:lpstr>
      <vt:lpstr>岸和田市の消防力!Print_Area</vt:lpstr>
      <vt:lpstr>'決算状況・人口、世帯数に対する消防費'!Print_Area</vt:lpstr>
      <vt:lpstr>'事務分掌(2)'!Print_Area</vt:lpstr>
      <vt:lpstr>消防車の配置・整備状況!Print_Area</vt:lpstr>
      <vt:lpstr>'消防車両一覧表2-10'!Print_Area</vt:lpstr>
      <vt:lpstr>'職員の配置・資格取得状況2-5'!Print_Area</vt:lpstr>
      <vt:lpstr>組織機構!Print_Area</vt:lpstr>
      <vt:lpstr>総務!Print_Area</vt:lpstr>
      <vt:lpstr>当初予算の推移!Print_Area</vt:lpstr>
      <vt:lpstr>'本部・署所の分布図 　庁舎の現況2-1'!Print_Area</vt:lpstr>
      <vt:lpstr>令和３年度職員教養実施状況!Print_Area</vt:lpstr>
    </vt:vector>
  </TitlesOfParts>
  <Company>岸和田市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岸和田市</dc:creator>
  <cp:lastModifiedBy>岸和田市</cp:lastModifiedBy>
  <cp:lastPrinted>2022-06-08T07:55:07Z</cp:lastPrinted>
  <dcterms:created xsi:type="dcterms:W3CDTF">2016-04-20T00:57:12Z</dcterms:created>
  <dcterms:modified xsi:type="dcterms:W3CDTF">2025-05-08T03:05:01Z</dcterms:modified>
</cp:coreProperties>
</file>