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4000_庶務事業\30統計資料\年報\R２年度年報(R3年度作成分)\R2年版年報\"/>
    </mc:Choice>
  </mc:AlternateContent>
  <bookViews>
    <workbookView xWindow="9075" yWindow="1065" windowWidth="10425" windowHeight="8265" tabRatio="940" activeTab="6"/>
  </bookViews>
  <sheets>
    <sheet name="総務" sheetId="21" r:id="rId1"/>
    <sheet name="本部・署所の分布図 　庁舎の現況20" sheetId="19" r:id="rId2"/>
    <sheet name="組織機構21" sheetId="20" r:id="rId3"/>
    <sheet name="事務分掌22" sheetId="1" r:id="rId4"/>
    <sheet name="事務分掌23" sheetId="17" r:id="rId5"/>
    <sheet name="職員の配置・資格取得状況24" sheetId="2" r:id="rId6"/>
    <sheet name="職員の勤続年数・年齢別職員数25" sheetId="3" r:id="rId7"/>
    <sheet name="当初予算の推移26" sheetId="4" r:id="rId8"/>
    <sheet name="決算状況・人口、世帯数に対する消防費27" sheetId="5" r:id="rId9"/>
    <sheet name="岸和田市の消防力28" sheetId="6" r:id="rId10"/>
    <sheet name="消防車両一覧表29" sheetId="8" r:id="rId11"/>
    <sheet name="消防車両一覧表 (2)" sheetId="18" r:id="rId12"/>
    <sheet name="消防車の配置・整備状況31" sheetId="7" r:id="rId13"/>
    <sheet name="令和２年度職員教養実施状況32" sheetId="13" r:id="rId14"/>
    <sheet name="Sheet1" sheetId="22" r:id="rId15"/>
  </sheets>
  <definedNames>
    <definedName name="_xlnm.Print_Area" localSheetId="9">岸和田市の消防力28!$A$1:$I$32</definedName>
    <definedName name="_xlnm.Print_Area" localSheetId="8">'決算状況・人口、世帯数に対する消防費27'!$A$1:$G$27</definedName>
    <definedName name="_xlnm.Print_Area" localSheetId="4">事務分掌23!$A$1:$D$41</definedName>
    <definedName name="_xlnm.Print_Area" localSheetId="12">消防車の配置・整備状況31!$A$1:$L$32</definedName>
    <definedName name="_xlnm.Print_Area" localSheetId="10">消防車両一覧表29!$A$1:$N$39</definedName>
    <definedName name="_xlnm.Print_Area" localSheetId="5">職員の配置・資格取得状況24!$A$1:$V$41</definedName>
    <definedName name="_xlnm.Print_Area" localSheetId="2">組織機構21!$A$1:$Y$56</definedName>
    <definedName name="_xlnm.Print_Area" localSheetId="0">総務!$A$1:$G$35</definedName>
    <definedName name="_xlnm.Print_Area" localSheetId="7">当初予算の推移26!$A$1:$H$25</definedName>
    <definedName name="_xlnm.Print_Area" localSheetId="1">'本部・署所の分布図 　庁舎の現況20'!$A$1:$G$52</definedName>
    <definedName name="_xlnm.Print_Area" localSheetId="13">令和２年度職員教養実施状況32!$A$1:$F$39</definedName>
  </definedNames>
  <calcPr calcId="162913"/>
</workbook>
</file>

<file path=xl/calcChain.xml><?xml version="1.0" encoding="utf-8"?>
<calcChain xmlns="http://schemas.openxmlformats.org/spreadsheetml/2006/main">
  <c r="E7" i="2" l="1"/>
  <c r="F26" i="5"/>
  <c r="F22" i="5"/>
  <c r="H6" i="4"/>
  <c r="F40" i="2"/>
  <c r="E40" i="2"/>
  <c r="F39" i="2"/>
  <c r="E39" i="2"/>
  <c r="F38" i="2"/>
  <c r="E38" i="2"/>
  <c r="F37" i="2"/>
  <c r="E37" i="2"/>
  <c r="F36" i="2"/>
  <c r="E36" i="2"/>
  <c r="F35" i="2"/>
  <c r="E35" i="2"/>
  <c r="F34" i="2"/>
  <c r="E34" i="2"/>
  <c r="F33" i="2"/>
  <c r="E33" i="2"/>
  <c r="F32" i="2"/>
  <c r="E32" i="2"/>
  <c r="F31" i="2"/>
  <c r="E31" i="2"/>
  <c r="F30" i="2"/>
  <c r="E30" i="2"/>
  <c r="F29" i="2"/>
  <c r="E29" i="2"/>
  <c r="F28" i="2"/>
  <c r="E28" i="2"/>
  <c r="F27" i="2"/>
  <c r="E27" i="2"/>
  <c r="F26" i="2"/>
  <c r="E26" i="2"/>
  <c r="F25" i="2"/>
  <c r="E25" i="2"/>
  <c r="F24" i="2"/>
  <c r="E24" i="2"/>
  <c r="F23" i="2"/>
  <c r="E23" i="2"/>
  <c r="F22" i="2"/>
  <c r="E22" i="2"/>
  <c r="G6" i="4"/>
  <c r="D26" i="5"/>
  <c r="E26" i="5"/>
  <c r="E22" i="5"/>
  <c r="D22" i="5"/>
  <c r="K17" i="8"/>
  <c r="I17" i="8"/>
  <c r="C17" i="8"/>
  <c r="K26" i="8"/>
  <c r="I26" i="8"/>
  <c r="C26" i="8"/>
  <c r="F14" i="5"/>
  <c r="E26" i="3"/>
  <c r="F26" i="3"/>
  <c r="M26" i="3"/>
  <c r="N26" i="3"/>
  <c r="G7" i="6"/>
  <c r="G5" i="6"/>
  <c r="O17" i="2"/>
  <c r="I10" i="2"/>
  <c r="J10" i="2"/>
  <c r="K10" i="2"/>
  <c r="L10" i="2"/>
  <c r="M10" i="2"/>
  <c r="N10" i="2"/>
  <c r="O10" i="2"/>
  <c r="P10" i="2"/>
  <c r="Q10" i="2"/>
  <c r="R10" i="2"/>
  <c r="S10" i="2"/>
  <c r="T10" i="2"/>
  <c r="U10" i="2"/>
  <c r="V10" i="2"/>
  <c r="H10" i="2"/>
  <c r="G10" i="2"/>
  <c r="A26" i="18"/>
  <c r="B26" i="18"/>
  <c r="C26" i="18"/>
  <c r="D26" i="18"/>
  <c r="E26" i="18"/>
  <c r="F26" i="18"/>
  <c r="G26" i="18"/>
  <c r="H26" i="18"/>
  <c r="H8" i="18"/>
  <c r="H9" i="18"/>
  <c r="H10" i="18"/>
  <c r="G8" i="18"/>
  <c r="G9" i="18"/>
  <c r="G10" i="18"/>
  <c r="F8" i="18"/>
  <c r="F9" i="18"/>
  <c r="F10" i="18"/>
  <c r="E8" i="18"/>
  <c r="E9" i="18"/>
  <c r="E10" i="18"/>
  <c r="D8" i="18"/>
  <c r="D9" i="18"/>
  <c r="D10" i="18"/>
  <c r="C8" i="18"/>
  <c r="C9" i="18"/>
  <c r="C10" i="18"/>
  <c r="B8" i="18"/>
  <c r="B9" i="18"/>
  <c r="B10" i="18"/>
  <c r="A8" i="18"/>
  <c r="A9" i="18"/>
  <c r="A10" i="18"/>
  <c r="F24" i="6"/>
  <c r="K11" i="8"/>
  <c r="I11" i="8"/>
  <c r="C11" i="8"/>
  <c r="I25" i="8"/>
  <c r="K25" i="8"/>
  <c r="C25" i="8"/>
  <c r="I9" i="8"/>
  <c r="K9" i="8"/>
  <c r="C10" i="8"/>
  <c r="C9" i="8"/>
  <c r="I10" i="8"/>
  <c r="E17" i="4"/>
  <c r="D17" i="4"/>
  <c r="H17" i="4"/>
  <c r="D14" i="5"/>
  <c r="A22" i="18"/>
  <c r="B22" i="18"/>
  <c r="C22" i="18"/>
  <c r="D22" i="18"/>
  <c r="E22" i="18"/>
  <c r="F22" i="18"/>
  <c r="G22" i="18"/>
  <c r="H22" i="18"/>
  <c r="E11" i="2"/>
  <c r="E8" i="2"/>
  <c r="E9" i="2"/>
  <c r="G6" i="6"/>
  <c r="G8" i="6"/>
  <c r="G9" i="6"/>
  <c r="G10" i="6"/>
  <c r="P4" i="2"/>
  <c r="O4" i="2"/>
  <c r="E24" i="6"/>
  <c r="I18" i="6"/>
  <c r="G18" i="6"/>
  <c r="G25" i="6"/>
  <c r="I28" i="6"/>
  <c r="G28" i="6"/>
  <c r="G29" i="6" s="1"/>
  <c r="I27" i="6"/>
  <c r="G27" i="6"/>
  <c r="I25" i="6"/>
  <c r="D29" i="6"/>
  <c r="Q15" i="3"/>
  <c r="V25" i="3"/>
  <c r="G2" i="18"/>
  <c r="I16" i="8"/>
  <c r="K16" i="8"/>
  <c r="C16" i="8"/>
  <c r="K28" i="8"/>
  <c r="I28" i="8"/>
  <c r="C28" i="8"/>
  <c r="K18" i="8"/>
  <c r="I18" i="8"/>
  <c r="C18" i="8"/>
  <c r="K19" i="8"/>
  <c r="C19" i="8"/>
  <c r="K12" i="8"/>
  <c r="C12" i="8"/>
  <c r="K24" i="8"/>
  <c r="I24" i="8"/>
  <c r="C24" i="8"/>
  <c r="K34" i="8"/>
  <c r="I34" i="8"/>
  <c r="C34" i="8"/>
  <c r="G22" i="5"/>
  <c r="G26" i="5"/>
  <c r="G14" i="5"/>
  <c r="C14" i="5"/>
  <c r="A6" i="18"/>
  <c r="B6" i="18"/>
  <c r="C6" i="18"/>
  <c r="D6" i="18"/>
  <c r="E6" i="18"/>
  <c r="F6" i="18"/>
  <c r="G6" i="18"/>
  <c r="H6" i="18"/>
  <c r="A7" i="18"/>
  <c r="B7" i="18"/>
  <c r="C7" i="18"/>
  <c r="D7" i="18"/>
  <c r="E7" i="18"/>
  <c r="F7" i="18"/>
  <c r="G7" i="18"/>
  <c r="H7" i="18"/>
  <c r="A11" i="18"/>
  <c r="B11" i="18"/>
  <c r="C11" i="18"/>
  <c r="D11" i="18"/>
  <c r="E11" i="18"/>
  <c r="F11" i="18"/>
  <c r="G11" i="18"/>
  <c r="H11" i="18"/>
  <c r="A12" i="18"/>
  <c r="B12" i="18"/>
  <c r="C12" i="18"/>
  <c r="D12" i="18"/>
  <c r="E12" i="18"/>
  <c r="F12" i="18"/>
  <c r="G12" i="18"/>
  <c r="H12" i="18"/>
  <c r="A13" i="18"/>
  <c r="B13" i="18"/>
  <c r="C13" i="18"/>
  <c r="D13" i="18"/>
  <c r="E13" i="18"/>
  <c r="F13" i="18"/>
  <c r="G13" i="18"/>
  <c r="H13" i="18"/>
  <c r="A14" i="18"/>
  <c r="B14" i="18"/>
  <c r="C14" i="18"/>
  <c r="D14" i="18"/>
  <c r="E14" i="18"/>
  <c r="F14" i="18"/>
  <c r="G14" i="18"/>
  <c r="H14" i="18"/>
  <c r="A15" i="18"/>
  <c r="B15" i="18"/>
  <c r="C15" i="18"/>
  <c r="D15" i="18"/>
  <c r="E15" i="18"/>
  <c r="F15" i="18"/>
  <c r="G15" i="18"/>
  <c r="H15" i="18"/>
  <c r="A16" i="18"/>
  <c r="B16" i="18"/>
  <c r="C16" i="18"/>
  <c r="D16" i="18"/>
  <c r="E16" i="18"/>
  <c r="F16" i="18"/>
  <c r="G16" i="18"/>
  <c r="H16" i="18"/>
  <c r="A17" i="18"/>
  <c r="B17" i="18"/>
  <c r="C17" i="18"/>
  <c r="D17" i="18"/>
  <c r="E17" i="18"/>
  <c r="F17" i="18"/>
  <c r="G17" i="18"/>
  <c r="H17" i="18"/>
  <c r="A18" i="18"/>
  <c r="B18" i="18"/>
  <c r="C18" i="18"/>
  <c r="D18" i="18"/>
  <c r="E18" i="18"/>
  <c r="F18" i="18"/>
  <c r="G18" i="18"/>
  <c r="H18" i="18"/>
  <c r="A19" i="18"/>
  <c r="B19" i="18"/>
  <c r="C19" i="18"/>
  <c r="D19" i="18"/>
  <c r="E19" i="18"/>
  <c r="F19" i="18"/>
  <c r="G19" i="18"/>
  <c r="H19" i="18"/>
  <c r="A20" i="18"/>
  <c r="B20" i="18"/>
  <c r="C20" i="18"/>
  <c r="D20" i="18"/>
  <c r="E20" i="18"/>
  <c r="F20" i="18"/>
  <c r="G20" i="18"/>
  <c r="H20" i="18"/>
  <c r="A21" i="18"/>
  <c r="B21" i="18"/>
  <c r="C21" i="18"/>
  <c r="D21" i="18"/>
  <c r="E21" i="18"/>
  <c r="F21" i="18"/>
  <c r="G21" i="18"/>
  <c r="H21" i="18"/>
  <c r="A23" i="18"/>
  <c r="B23" i="18"/>
  <c r="C23" i="18"/>
  <c r="D23" i="18"/>
  <c r="E23" i="18"/>
  <c r="F23" i="18"/>
  <c r="G23" i="18"/>
  <c r="H23" i="18"/>
  <c r="A24" i="18"/>
  <c r="B24" i="18"/>
  <c r="C24" i="18"/>
  <c r="D24" i="18"/>
  <c r="E24" i="18"/>
  <c r="F24" i="18"/>
  <c r="G24" i="18"/>
  <c r="H24" i="18"/>
  <c r="A25" i="18"/>
  <c r="B25" i="18"/>
  <c r="C25" i="18"/>
  <c r="D25" i="18"/>
  <c r="E25" i="18"/>
  <c r="F25" i="18"/>
  <c r="G25" i="18"/>
  <c r="H25" i="18"/>
  <c r="A27" i="18"/>
  <c r="B27" i="18"/>
  <c r="C27" i="18"/>
  <c r="D27" i="18"/>
  <c r="E27" i="18"/>
  <c r="F27" i="18"/>
  <c r="G27" i="18"/>
  <c r="H27" i="18"/>
  <c r="A28" i="18"/>
  <c r="B28" i="18"/>
  <c r="C28" i="18"/>
  <c r="D28" i="18"/>
  <c r="E28" i="18"/>
  <c r="F28" i="18"/>
  <c r="G28" i="18"/>
  <c r="H28" i="18"/>
  <c r="A29" i="18"/>
  <c r="B29" i="18"/>
  <c r="C29" i="18"/>
  <c r="D29" i="18"/>
  <c r="E29" i="18"/>
  <c r="F29" i="18"/>
  <c r="G29" i="18"/>
  <c r="H29" i="18"/>
  <c r="A30" i="18"/>
  <c r="B30" i="18"/>
  <c r="C30" i="18"/>
  <c r="D30" i="18"/>
  <c r="E30" i="18"/>
  <c r="F30" i="18"/>
  <c r="G30" i="18"/>
  <c r="H30" i="18"/>
  <c r="A31" i="18"/>
  <c r="B31" i="18"/>
  <c r="C31" i="18"/>
  <c r="D31" i="18"/>
  <c r="E31" i="18"/>
  <c r="F31" i="18"/>
  <c r="G31" i="18"/>
  <c r="H31" i="18"/>
  <c r="A32" i="18"/>
  <c r="B32" i="18"/>
  <c r="C32" i="18"/>
  <c r="D32" i="18"/>
  <c r="E32" i="18"/>
  <c r="F32" i="18"/>
  <c r="G32" i="18"/>
  <c r="H32" i="18"/>
  <c r="A33" i="18"/>
  <c r="B33" i="18"/>
  <c r="C33" i="18"/>
  <c r="D33" i="18"/>
  <c r="E33" i="18"/>
  <c r="F33" i="18"/>
  <c r="G33" i="18"/>
  <c r="H33" i="18"/>
  <c r="A34" i="18"/>
  <c r="B34" i="18"/>
  <c r="C34" i="18"/>
  <c r="D34" i="18"/>
  <c r="E34" i="18"/>
  <c r="F34" i="18"/>
  <c r="G34" i="18"/>
  <c r="H34" i="18"/>
  <c r="A35" i="18"/>
  <c r="B35" i="18"/>
  <c r="C35" i="18"/>
  <c r="D35" i="18"/>
  <c r="E35" i="18"/>
  <c r="F35" i="18"/>
  <c r="G35" i="18"/>
  <c r="H35" i="18"/>
  <c r="A36" i="18"/>
  <c r="B36" i="18"/>
  <c r="C36" i="18"/>
  <c r="D36" i="18"/>
  <c r="E36" i="18"/>
  <c r="F36" i="18"/>
  <c r="G36" i="18"/>
  <c r="H36" i="18"/>
  <c r="A37" i="18"/>
  <c r="B37" i="18"/>
  <c r="C37" i="18"/>
  <c r="D37" i="18"/>
  <c r="E37" i="18"/>
  <c r="F37" i="18"/>
  <c r="G37" i="18"/>
  <c r="H37" i="18"/>
  <c r="A38" i="18"/>
  <c r="B38" i="18"/>
  <c r="C38" i="18"/>
  <c r="D38" i="18"/>
  <c r="E38" i="18"/>
  <c r="F38" i="18"/>
  <c r="G38" i="18"/>
  <c r="H38" i="18"/>
  <c r="A39" i="18"/>
  <c r="B39" i="18"/>
  <c r="C39" i="18"/>
  <c r="D39" i="18"/>
  <c r="E39" i="18"/>
  <c r="F39" i="18"/>
  <c r="G39" i="18"/>
  <c r="H39" i="18"/>
  <c r="B5" i="18"/>
  <c r="C5" i="18"/>
  <c r="D5" i="18"/>
  <c r="E5" i="18"/>
  <c r="F5" i="18"/>
  <c r="G5" i="18"/>
  <c r="H5" i="18"/>
  <c r="A5" i="18"/>
  <c r="I15" i="6"/>
  <c r="G17" i="6"/>
  <c r="G23" i="6"/>
  <c r="G15" i="6"/>
  <c r="I17" i="6"/>
  <c r="I23" i="6"/>
  <c r="I7" i="6"/>
  <c r="I8" i="6"/>
  <c r="I9" i="6"/>
  <c r="I10" i="6"/>
  <c r="I5" i="6"/>
  <c r="I6" i="6"/>
  <c r="C26" i="5"/>
  <c r="C22" i="5"/>
  <c r="F14" i="2"/>
  <c r="F15" i="2"/>
  <c r="F16" i="2"/>
  <c r="F11" i="2"/>
  <c r="F17" i="2"/>
  <c r="F13" i="2"/>
  <c r="F12" i="2"/>
  <c r="F8" i="2"/>
  <c r="F9" i="2"/>
  <c r="F6" i="2"/>
  <c r="F5" i="2"/>
  <c r="E13" i="2"/>
  <c r="E17" i="2"/>
  <c r="E14" i="2"/>
  <c r="E15" i="2"/>
  <c r="E16" i="2"/>
  <c r="E12" i="2"/>
  <c r="E6" i="2"/>
  <c r="E5" i="2"/>
  <c r="I4" i="2"/>
  <c r="J4" i="2"/>
  <c r="K4" i="2"/>
  <c r="L4" i="2"/>
  <c r="M4" i="2"/>
  <c r="N4" i="2"/>
  <c r="Q4" i="2"/>
  <c r="R4" i="2"/>
  <c r="S4" i="2"/>
  <c r="T4" i="2"/>
  <c r="U4" i="2"/>
  <c r="V4" i="2"/>
  <c r="H4" i="2"/>
  <c r="G4" i="2"/>
  <c r="I17" i="2"/>
  <c r="J17" i="2"/>
  <c r="K17" i="2"/>
  <c r="L17" i="2"/>
  <c r="M17" i="2"/>
  <c r="N17" i="2"/>
  <c r="P17" i="2"/>
  <c r="Q17" i="2"/>
  <c r="R17" i="2"/>
  <c r="S17" i="2"/>
  <c r="T17" i="2"/>
  <c r="U17" i="2"/>
  <c r="V17" i="2"/>
  <c r="H17" i="2"/>
  <c r="G17" i="2"/>
  <c r="Q20" i="2"/>
  <c r="G12" i="3"/>
  <c r="H12" i="3"/>
  <c r="I12" i="3"/>
  <c r="J12" i="3"/>
  <c r="K12" i="3"/>
  <c r="L12" i="3"/>
  <c r="M12" i="3"/>
  <c r="N12" i="3"/>
  <c r="O12" i="3"/>
  <c r="P12" i="3"/>
  <c r="Q12" i="3"/>
  <c r="R12" i="3"/>
  <c r="S12" i="3"/>
  <c r="T12" i="3"/>
  <c r="E12" i="3"/>
  <c r="G26" i="3"/>
  <c r="H26" i="3"/>
  <c r="I26" i="3"/>
  <c r="J26" i="3"/>
  <c r="K26" i="3"/>
  <c r="L26" i="3"/>
  <c r="O26" i="3"/>
  <c r="P26" i="3"/>
  <c r="Q26" i="3"/>
  <c r="R26" i="3"/>
  <c r="S26" i="3"/>
  <c r="T26" i="3"/>
  <c r="U18" i="3"/>
  <c r="V18" i="3"/>
  <c r="U19" i="3"/>
  <c r="V19" i="3"/>
  <c r="U20" i="3"/>
  <c r="V20" i="3"/>
  <c r="U21" i="3"/>
  <c r="V21" i="3"/>
  <c r="U22" i="3"/>
  <c r="V22" i="3"/>
  <c r="U23" i="3"/>
  <c r="V23" i="3"/>
  <c r="U24" i="3"/>
  <c r="V24" i="3"/>
  <c r="U25" i="3"/>
  <c r="U17" i="3"/>
  <c r="V17" i="3"/>
  <c r="V26" i="3"/>
  <c r="U5" i="3"/>
  <c r="V5" i="3"/>
  <c r="U6" i="3"/>
  <c r="V6" i="3"/>
  <c r="U7" i="3"/>
  <c r="V7" i="3"/>
  <c r="U8" i="3"/>
  <c r="V8" i="3"/>
  <c r="U9" i="3"/>
  <c r="V9" i="3"/>
  <c r="U10" i="3"/>
  <c r="V10" i="3"/>
  <c r="U11" i="3"/>
  <c r="V11" i="3"/>
  <c r="V12" i="3"/>
  <c r="U4" i="3"/>
  <c r="V4" i="3"/>
  <c r="C21" i="8"/>
  <c r="I21" i="8"/>
  <c r="K21" i="8"/>
  <c r="K39" i="8"/>
  <c r="I39" i="8"/>
  <c r="C39" i="8"/>
  <c r="K38" i="8"/>
  <c r="I38" i="8"/>
  <c r="C38" i="8"/>
  <c r="I6" i="8"/>
  <c r="K6" i="8"/>
  <c r="I7" i="8"/>
  <c r="K7" i="8"/>
  <c r="I8" i="8"/>
  <c r="K8" i="8"/>
  <c r="K10" i="8"/>
  <c r="I13" i="8"/>
  <c r="K13" i="8"/>
  <c r="I14" i="8"/>
  <c r="K14" i="8"/>
  <c r="I15" i="8"/>
  <c r="K15" i="8"/>
  <c r="K20" i="8"/>
  <c r="I23" i="8"/>
  <c r="K23" i="8"/>
  <c r="I27" i="8"/>
  <c r="K27" i="8"/>
  <c r="I29" i="8"/>
  <c r="K29" i="8"/>
  <c r="I30" i="8"/>
  <c r="K30" i="8"/>
  <c r="I31" i="8"/>
  <c r="K31" i="8"/>
  <c r="K32" i="8"/>
  <c r="I33" i="8"/>
  <c r="K33" i="8"/>
  <c r="I35" i="8"/>
  <c r="K35" i="8"/>
  <c r="I36" i="8"/>
  <c r="K36" i="8"/>
  <c r="K5" i="8"/>
  <c r="I5" i="8"/>
  <c r="C36" i="8"/>
  <c r="C27" i="8"/>
  <c r="C29" i="8"/>
  <c r="C30" i="8"/>
  <c r="C31" i="8"/>
  <c r="C32" i="8"/>
  <c r="C33" i="8"/>
  <c r="C35" i="8"/>
  <c r="C6" i="8"/>
  <c r="C7" i="8"/>
  <c r="C8" i="8"/>
  <c r="C13" i="8"/>
  <c r="C14" i="8"/>
  <c r="C15" i="8"/>
  <c r="C20" i="8"/>
  <c r="C23" i="8"/>
  <c r="F22" i="7"/>
  <c r="L22" i="7"/>
  <c r="G22" i="7"/>
  <c r="H22" i="7"/>
  <c r="I22" i="7"/>
  <c r="J22" i="7"/>
  <c r="K22" i="7"/>
  <c r="E22" i="7"/>
  <c r="L23" i="7"/>
  <c r="L7" i="7"/>
  <c r="L8" i="7"/>
  <c r="L9" i="7"/>
  <c r="L10" i="7"/>
  <c r="L11" i="7"/>
  <c r="L12" i="7"/>
  <c r="L13" i="7"/>
  <c r="L14" i="7"/>
  <c r="L20" i="7"/>
  <c r="L15" i="7"/>
  <c r="L17" i="7"/>
  <c r="L18" i="7"/>
  <c r="L19" i="7"/>
  <c r="L16" i="7"/>
  <c r="L21" i="7"/>
  <c r="L6" i="7"/>
  <c r="L5" i="7"/>
  <c r="E29" i="6"/>
  <c r="F29" i="6"/>
  <c r="F30" i="6" s="1"/>
  <c r="D24" i="6"/>
  <c r="E14" i="6"/>
  <c r="D14" i="6"/>
  <c r="F12" i="3"/>
  <c r="D30" i="6"/>
  <c r="F10" i="2"/>
  <c r="E10" i="2"/>
  <c r="F4" i="2"/>
  <c r="U12" i="3"/>
  <c r="U26" i="3"/>
  <c r="E4" i="2"/>
  <c r="E30" i="6" l="1"/>
  <c r="G14" i="6"/>
  <c r="G24" i="6"/>
  <c r="G30" i="6" s="1"/>
</calcChain>
</file>

<file path=xl/sharedStrings.xml><?xml version="1.0" encoding="utf-8"?>
<sst xmlns="http://schemas.openxmlformats.org/spreadsheetml/2006/main" count="762" uniqueCount="569">
  <si>
    <t>消防本部</t>
    <rPh sb="0" eb="4">
      <t>ｓｂｈ</t>
    </rPh>
    <phoneticPr fontId="1"/>
  </si>
  <si>
    <t>総　務　課</t>
    <rPh sb="0" eb="1">
      <t>ソウ</t>
    </rPh>
    <rPh sb="2" eb="3">
      <t>ム</t>
    </rPh>
    <rPh sb="4" eb="5">
      <t>カ</t>
    </rPh>
    <phoneticPr fontId="1"/>
  </si>
  <si>
    <t xml:space="preserve">  〈庶　務　係〉</t>
    <rPh sb="3" eb="4">
      <t>チカシ</t>
    </rPh>
    <rPh sb="5" eb="6">
      <t>ム</t>
    </rPh>
    <rPh sb="7" eb="8">
      <t>カカリ</t>
    </rPh>
    <phoneticPr fontId="1"/>
  </si>
  <si>
    <t>文書及び公印に関すること。</t>
  </si>
  <si>
    <t>交際に関すること。</t>
    <phoneticPr fontId="1"/>
  </si>
  <si>
    <t>秘書に関すること。</t>
    <phoneticPr fontId="1"/>
  </si>
  <si>
    <t>企画に関すること。</t>
    <phoneticPr fontId="1"/>
  </si>
  <si>
    <t>条例及び規則並びに本部及び消防署の公示令達に関すること。</t>
    <phoneticPr fontId="1"/>
  </si>
  <si>
    <t>公務災害補償に関すること。</t>
  </si>
  <si>
    <t>消防施設の起債及び補助金に関すること。</t>
    <phoneticPr fontId="1"/>
  </si>
  <si>
    <t>総括消防統計に関すること。</t>
  </si>
  <si>
    <t xml:space="preserve">  〈経理厚生係〉</t>
    <rPh sb="3" eb="5">
      <t>ケイリ</t>
    </rPh>
    <rPh sb="5" eb="7">
      <t>コウセイ</t>
    </rPh>
    <rPh sb="7" eb="8">
      <t>カカリ</t>
    </rPh>
    <phoneticPr fontId="1"/>
  </si>
  <si>
    <t>予算及び決算に関すること。</t>
  </si>
  <si>
    <t>物品の出納に関すること。</t>
    <phoneticPr fontId="1"/>
  </si>
  <si>
    <t>職員の給与に関すること。</t>
    <phoneticPr fontId="1"/>
  </si>
  <si>
    <t>貸与品及び給与品に関すること。</t>
    <phoneticPr fontId="1"/>
  </si>
  <si>
    <t>消防手数料その他の手数料に関すること。</t>
    <phoneticPr fontId="1"/>
  </si>
  <si>
    <t>職員の福利厚生に関すること。</t>
    <phoneticPr fontId="1"/>
  </si>
  <si>
    <t>職員の保健衛生に関すること。</t>
    <phoneticPr fontId="1"/>
  </si>
  <si>
    <t xml:space="preserve">  〈施設管理係〉</t>
    <rPh sb="3" eb="5">
      <t>シセツ</t>
    </rPh>
    <rPh sb="5" eb="7">
      <t>カンリ</t>
    </rPh>
    <rPh sb="7" eb="8">
      <t>カカリ</t>
    </rPh>
    <phoneticPr fontId="1"/>
  </si>
  <si>
    <t>消防施設、物品等の管理に関すること。</t>
  </si>
  <si>
    <t>車両の登録及び車体検査に関すること。</t>
    <phoneticPr fontId="1"/>
  </si>
  <si>
    <t>消防機械器具の装備及び研究改善に関すること。</t>
    <rPh sb="16" eb="17">
      <t>カン</t>
    </rPh>
    <phoneticPr fontId="1"/>
  </si>
  <si>
    <t>消防主力機械の配置に関すること。</t>
  </si>
  <si>
    <t>自動車の安全運転管理に関すること。</t>
    <phoneticPr fontId="1"/>
  </si>
  <si>
    <t>消防車両等の整備及び企画に関すること。</t>
    <phoneticPr fontId="1"/>
  </si>
  <si>
    <t>消防機械技術の研究及び指導教養に関すること。</t>
    <rPh sb="16" eb="17">
      <t>カン</t>
    </rPh>
    <phoneticPr fontId="1"/>
  </si>
  <si>
    <t>予　防　課</t>
    <rPh sb="0" eb="1">
      <t>ヨ</t>
    </rPh>
    <rPh sb="2" eb="3">
      <t>ボウ</t>
    </rPh>
    <rPh sb="4" eb="5">
      <t>カ</t>
    </rPh>
    <phoneticPr fontId="1"/>
  </si>
  <si>
    <t xml:space="preserve">  〈設　備　係〉</t>
    <rPh sb="3" eb="4">
      <t>セツ</t>
    </rPh>
    <rPh sb="5" eb="6">
      <t>ビ</t>
    </rPh>
    <rPh sb="7" eb="8">
      <t>カカリ</t>
    </rPh>
    <phoneticPr fontId="1"/>
  </si>
  <si>
    <t>建築確認申請同意事務に関すること。</t>
  </si>
  <si>
    <t>消防用設備等設置指導及び検査に関すること。</t>
    <phoneticPr fontId="1"/>
  </si>
  <si>
    <t>消防用設備等の点検報告に関すること。</t>
    <phoneticPr fontId="1"/>
  </si>
  <si>
    <t>都市計画に関すること。</t>
    <phoneticPr fontId="1"/>
  </si>
  <si>
    <t>その他設備事務に関すること。</t>
    <phoneticPr fontId="1"/>
  </si>
  <si>
    <t xml:space="preserve">  〈人事教養係〉</t>
    <rPh sb="3" eb="5">
      <t>ジンジ</t>
    </rPh>
    <rPh sb="5" eb="7">
      <t>キョウヨウ</t>
    </rPh>
    <rPh sb="7" eb="8">
      <t>カカリ</t>
    </rPh>
    <phoneticPr fontId="1"/>
  </si>
  <si>
    <t>職員の教養に関すること。</t>
  </si>
  <si>
    <t>職員の勤務規律及び服務に関すること。</t>
    <phoneticPr fontId="1"/>
  </si>
  <si>
    <t>諸礼式に関すること。</t>
    <phoneticPr fontId="1"/>
  </si>
  <si>
    <t>職員の人事、身分及び配置に関すること。</t>
    <phoneticPr fontId="1"/>
  </si>
  <si>
    <t>消防表彰に関すること。</t>
    <phoneticPr fontId="1"/>
  </si>
  <si>
    <t>消防職員委員会に関すること。</t>
    <phoneticPr fontId="1"/>
  </si>
  <si>
    <t>危険物の許可、検査及び規制に関すること。</t>
  </si>
  <si>
    <t xml:space="preserve">  〈保　安　係〉</t>
    <rPh sb="3" eb="4">
      <t>ホ</t>
    </rPh>
    <rPh sb="5" eb="6">
      <t>アン</t>
    </rPh>
    <rPh sb="7" eb="8">
      <t>カカリ</t>
    </rPh>
    <phoneticPr fontId="1"/>
  </si>
  <si>
    <t>危険物取扱者に関すること。</t>
    <phoneticPr fontId="1"/>
  </si>
  <si>
    <t>危険物施設の立入検査に関すること。</t>
    <phoneticPr fontId="1"/>
  </si>
  <si>
    <t>防火思想の普及啓発に関すること。</t>
  </si>
  <si>
    <t>火を使用する設備等の届出及び指導の関すること。</t>
    <rPh sb="17" eb="18">
      <t>カン</t>
    </rPh>
    <phoneticPr fontId="1"/>
  </si>
  <si>
    <t>自衛消防隊及び幼年、少年又は婦人の防火クラブの育成指導に関すること。</t>
    <phoneticPr fontId="1"/>
  </si>
  <si>
    <t>広報に関すること。</t>
    <phoneticPr fontId="1"/>
  </si>
  <si>
    <t>その他予防事務に関すること。</t>
    <phoneticPr fontId="1"/>
  </si>
  <si>
    <t xml:space="preserve">  〈予防査察係〉</t>
    <rPh sb="3" eb="5">
      <t>ヨボウ</t>
    </rPh>
    <rPh sb="5" eb="7">
      <t>ササツ</t>
    </rPh>
    <rPh sb="7" eb="8">
      <t>カカリ</t>
    </rPh>
    <phoneticPr fontId="1"/>
  </si>
  <si>
    <t>警　備　課</t>
    <rPh sb="0" eb="1">
      <t>ケイ</t>
    </rPh>
    <rPh sb="2" eb="3">
      <t>ビ</t>
    </rPh>
    <rPh sb="4" eb="5">
      <t>カ</t>
    </rPh>
    <phoneticPr fontId="1"/>
  </si>
  <si>
    <t xml:space="preserve">  〈警備計画係〉</t>
    <rPh sb="3" eb="5">
      <t>ケイビ</t>
    </rPh>
    <rPh sb="5" eb="7">
      <t>ケイカク</t>
    </rPh>
    <rPh sb="7" eb="8">
      <t>カカリ</t>
    </rPh>
    <phoneticPr fontId="1"/>
  </si>
  <si>
    <t>消防警備計画に関すること。</t>
  </si>
  <si>
    <t>中高層建築物等の警備対策に関すること。</t>
    <phoneticPr fontId="1"/>
  </si>
  <si>
    <t>消防出場区域の設定に関すること。</t>
    <phoneticPr fontId="1"/>
  </si>
  <si>
    <t>消防相互応援協定に関すること。</t>
    <phoneticPr fontId="1"/>
  </si>
  <si>
    <t>通信施設の企画に関すること。</t>
    <phoneticPr fontId="1"/>
  </si>
  <si>
    <t>地震、風水害その他の災害の消防対策に関すること。</t>
    <rPh sb="15" eb="17">
      <t>タイサク</t>
    </rPh>
    <rPh sb="18" eb="19">
      <t>カン</t>
    </rPh>
    <phoneticPr fontId="1"/>
  </si>
  <si>
    <t>消防主力機械の運用計画に関すること。</t>
    <phoneticPr fontId="1"/>
  </si>
  <si>
    <t>都市計画法（昭和43年法律第100号）に基づく開発行為の同意に関すること。</t>
    <phoneticPr fontId="1"/>
  </si>
  <si>
    <t>消防水利計画に関すること。</t>
    <phoneticPr fontId="1"/>
  </si>
  <si>
    <t>緊急出動指令に関すること。</t>
  </si>
  <si>
    <t>消防無線及び有線電話の保全管理に関すること。</t>
    <phoneticPr fontId="1"/>
  </si>
  <si>
    <t>通信及び情報施設の運用に関すること。</t>
    <phoneticPr fontId="1"/>
  </si>
  <si>
    <t>災害現場の情報収集及び連絡に関すること。</t>
    <phoneticPr fontId="1"/>
  </si>
  <si>
    <t>消防情報等の記録に関すること。</t>
    <phoneticPr fontId="1"/>
  </si>
  <si>
    <t>非常警備及び職員の非常招集に関すること。</t>
    <phoneticPr fontId="1"/>
  </si>
  <si>
    <t>消防通信の運用に関すること。</t>
    <phoneticPr fontId="1"/>
  </si>
  <si>
    <t>救急医療情報の収集に関すること。</t>
    <phoneticPr fontId="1"/>
  </si>
  <si>
    <t>消防無線局の登録申請に関すること。</t>
    <phoneticPr fontId="1"/>
  </si>
  <si>
    <t xml:space="preserve">  〈警　備　係〉</t>
    <rPh sb="3" eb="4">
      <t>ケイ</t>
    </rPh>
    <rPh sb="5" eb="6">
      <t>ビ</t>
    </rPh>
    <rPh sb="7" eb="8">
      <t>カカリ</t>
    </rPh>
    <phoneticPr fontId="1"/>
  </si>
  <si>
    <t>消防活動に関すること。</t>
  </si>
  <si>
    <t>職員の勤務配置に関すること。</t>
    <phoneticPr fontId="1"/>
  </si>
  <si>
    <t>消防訓練等の指導に関すること。</t>
    <phoneticPr fontId="1"/>
  </si>
  <si>
    <t>消防主力機械の保全管理に関すること。</t>
    <phoneticPr fontId="1"/>
  </si>
  <si>
    <t>職員の訓練及び礼式に関すること。</t>
    <phoneticPr fontId="1"/>
  </si>
  <si>
    <t>消防地水利及び消防対象物の調査に関すること。</t>
    <phoneticPr fontId="1"/>
  </si>
  <si>
    <t>火災その他の災害の警戒及び防御活動に関すること。</t>
    <phoneticPr fontId="1"/>
  </si>
  <si>
    <t>消防水利の保全管理に関すること。</t>
    <phoneticPr fontId="1"/>
  </si>
  <si>
    <t>文書の受発及び保存その他所管の庶務に関すること。</t>
    <phoneticPr fontId="1"/>
  </si>
  <si>
    <t xml:space="preserve">  〈調　査　係〉</t>
    <rPh sb="3" eb="4">
      <t>チョウ</t>
    </rPh>
    <rPh sb="5" eb="6">
      <t>サ</t>
    </rPh>
    <rPh sb="7" eb="8">
      <t>カカリ</t>
    </rPh>
    <phoneticPr fontId="1"/>
  </si>
  <si>
    <t>火災の原因及び損害の調査に関すること。</t>
    <phoneticPr fontId="1"/>
  </si>
  <si>
    <t>火災原因の分析及び鑑識に関すること。</t>
    <phoneticPr fontId="1"/>
  </si>
  <si>
    <t>特殊災害、自然災害等の調査及び活動記録に関すること。</t>
    <phoneticPr fontId="1"/>
  </si>
  <si>
    <t>り災証明等の発行に関すること。</t>
    <phoneticPr fontId="1"/>
  </si>
  <si>
    <t>消防訓練記録に関すること。</t>
    <phoneticPr fontId="1"/>
  </si>
  <si>
    <t>火災の原因及び損害の統計に関すること。</t>
    <phoneticPr fontId="1"/>
  </si>
  <si>
    <t xml:space="preserve">  〈救　助　係〉</t>
    <rPh sb="3" eb="4">
      <t>キュウ</t>
    </rPh>
    <rPh sb="5" eb="6">
      <t>ジョ</t>
    </rPh>
    <rPh sb="7" eb="8">
      <t>カカリ</t>
    </rPh>
    <phoneticPr fontId="1"/>
  </si>
  <si>
    <t>救助活動に関すること。</t>
  </si>
  <si>
    <t>救助技術の研究及び開発に関すること。</t>
    <phoneticPr fontId="1"/>
  </si>
  <si>
    <t>救助資機材の保全管理に関すること。</t>
    <phoneticPr fontId="1"/>
  </si>
  <si>
    <t>救助統計に関すること。</t>
    <phoneticPr fontId="1"/>
  </si>
  <si>
    <t>高圧ガス製造施設の保全管理に関すること。</t>
    <phoneticPr fontId="1"/>
  </si>
  <si>
    <t xml:space="preserve">  〈救　急　係〉</t>
    <rPh sb="3" eb="4">
      <t>キュウ</t>
    </rPh>
    <rPh sb="5" eb="6">
      <t>キュウ</t>
    </rPh>
    <rPh sb="7" eb="8">
      <t>カカリ</t>
    </rPh>
    <phoneticPr fontId="1"/>
  </si>
  <si>
    <t>救急活動に関すること。</t>
    <rPh sb="0" eb="2">
      <t>キュウキュウ</t>
    </rPh>
    <rPh sb="2" eb="4">
      <t>カツドウ</t>
    </rPh>
    <rPh sb="5" eb="6">
      <t>カン</t>
    </rPh>
    <phoneticPr fontId="1"/>
  </si>
  <si>
    <t>救急医療機関の連絡調整に関すること。</t>
    <rPh sb="0" eb="2">
      <t>キュウキュウ</t>
    </rPh>
    <rPh sb="2" eb="4">
      <t>イリョウ</t>
    </rPh>
    <rPh sb="4" eb="6">
      <t>キカン</t>
    </rPh>
    <rPh sb="7" eb="9">
      <t>レンラク</t>
    </rPh>
    <rPh sb="9" eb="11">
      <t>チョウセイ</t>
    </rPh>
    <rPh sb="12" eb="13">
      <t>カン</t>
    </rPh>
    <phoneticPr fontId="1"/>
  </si>
  <si>
    <t>救急技術の研究及び開発に関すること。</t>
    <rPh sb="0" eb="2">
      <t>キュウキュウ</t>
    </rPh>
    <rPh sb="2" eb="4">
      <t>ギジュツ</t>
    </rPh>
    <rPh sb="5" eb="7">
      <t>ケンキュウ</t>
    </rPh>
    <rPh sb="7" eb="8">
      <t>オヨ</t>
    </rPh>
    <rPh sb="9" eb="11">
      <t>カイハツ</t>
    </rPh>
    <rPh sb="12" eb="13">
      <t>カン</t>
    </rPh>
    <phoneticPr fontId="1"/>
  </si>
  <si>
    <t>救急技術の訓練指導に関すること。</t>
    <rPh sb="0" eb="2">
      <t>キュウキュウ</t>
    </rPh>
    <rPh sb="2" eb="4">
      <t>ギジュツ</t>
    </rPh>
    <rPh sb="5" eb="7">
      <t>クンレン</t>
    </rPh>
    <rPh sb="7" eb="9">
      <t>シドウ</t>
    </rPh>
    <rPh sb="10" eb="11">
      <t>カン</t>
    </rPh>
    <phoneticPr fontId="1"/>
  </si>
  <si>
    <t>救急資機材の保全管理に関すること。</t>
    <rPh sb="0" eb="2">
      <t>キュウキュウ</t>
    </rPh>
    <rPh sb="2" eb="5">
      <t>シキザイ</t>
    </rPh>
    <rPh sb="6" eb="8">
      <t>ホゼン</t>
    </rPh>
    <rPh sb="8" eb="10">
      <t>カンリ</t>
    </rPh>
    <rPh sb="11" eb="12">
      <t>カン</t>
    </rPh>
    <phoneticPr fontId="1"/>
  </si>
  <si>
    <t>庁内の衛生管理に関すること。</t>
    <rPh sb="0" eb="2">
      <t>チョウナイ</t>
    </rPh>
    <rPh sb="3" eb="5">
      <t>エイセイ</t>
    </rPh>
    <rPh sb="5" eb="7">
      <t>カンリ</t>
    </rPh>
    <rPh sb="8" eb="9">
      <t>カン</t>
    </rPh>
    <phoneticPr fontId="1"/>
  </si>
  <si>
    <t>救急統計に関すること。</t>
    <rPh sb="0" eb="2">
      <t>キュウキュウ</t>
    </rPh>
    <rPh sb="2" eb="4">
      <t>トウケイ</t>
    </rPh>
    <rPh sb="5" eb="6">
      <t>カン</t>
    </rPh>
    <phoneticPr fontId="1"/>
  </si>
  <si>
    <t>救急に関する証明の発行に関すること。</t>
    <rPh sb="0" eb="2">
      <t>キュウキュウ</t>
    </rPh>
    <rPh sb="3" eb="4">
      <t>カン</t>
    </rPh>
    <rPh sb="6" eb="8">
      <t>ショウメイ</t>
    </rPh>
    <rPh sb="9" eb="11">
      <t>ハッコウ</t>
    </rPh>
    <rPh sb="12" eb="13">
      <t>カン</t>
    </rPh>
    <phoneticPr fontId="1"/>
  </si>
  <si>
    <t>岸城分署・春木分署・山直分署</t>
    <rPh sb="0" eb="4">
      <t>ｋｓｋ</t>
    </rPh>
    <rPh sb="5" eb="9">
      <t>ハルキ</t>
    </rPh>
    <rPh sb="10" eb="14">
      <t>ヤマダイ</t>
    </rPh>
    <phoneticPr fontId="1"/>
  </si>
  <si>
    <t>八木出張所・東葛城出張所</t>
    <rPh sb="0" eb="5">
      <t>ヤギ</t>
    </rPh>
    <rPh sb="6" eb="12">
      <t>トウカツ</t>
    </rPh>
    <phoneticPr fontId="1"/>
  </si>
  <si>
    <t>職員の配置状況</t>
    <rPh sb="0" eb="2">
      <t>ショクイン</t>
    </rPh>
    <rPh sb="3" eb="5">
      <t>ハイチ</t>
    </rPh>
    <rPh sb="5" eb="7">
      <t>ジョウキョウ</t>
    </rPh>
    <phoneticPr fontId="1"/>
  </si>
  <si>
    <t>計</t>
    <rPh sb="0" eb="1">
      <t>ケイ</t>
    </rPh>
    <phoneticPr fontId="1"/>
  </si>
  <si>
    <t>消防監</t>
    <rPh sb="0" eb="2">
      <t>ショウボウ</t>
    </rPh>
    <rPh sb="2" eb="3">
      <t>カン</t>
    </rPh>
    <phoneticPr fontId="1"/>
  </si>
  <si>
    <t>消　 防
司令長</t>
    <rPh sb="0" eb="1">
      <t>ショウ</t>
    </rPh>
    <rPh sb="3" eb="4">
      <t>ボウ</t>
    </rPh>
    <rPh sb="5" eb="7">
      <t>シレイ</t>
    </rPh>
    <rPh sb="7" eb="8">
      <t>チョウ</t>
    </rPh>
    <phoneticPr fontId="1"/>
  </si>
  <si>
    <t>消　 防
司　 令</t>
    <rPh sb="0" eb="1">
      <t>ショウ</t>
    </rPh>
    <rPh sb="3" eb="4">
      <t>ボウ</t>
    </rPh>
    <rPh sb="5" eb="6">
      <t>ツカサ</t>
    </rPh>
    <rPh sb="8" eb="9">
      <t>レイ</t>
    </rPh>
    <phoneticPr fontId="1"/>
  </si>
  <si>
    <t>消　 防
司令補</t>
    <rPh sb="0" eb="1">
      <t>ショウ</t>
    </rPh>
    <rPh sb="3" eb="4">
      <t>ボウ</t>
    </rPh>
    <rPh sb="5" eb="8">
      <t>シレイホ</t>
    </rPh>
    <phoneticPr fontId="1"/>
  </si>
  <si>
    <t>消　 防
副士長</t>
    <rPh sb="0" eb="1">
      <t>ショウ</t>
    </rPh>
    <rPh sb="3" eb="4">
      <t>ボウ</t>
    </rPh>
    <rPh sb="5" eb="6">
      <t>フク</t>
    </rPh>
    <rPh sb="6" eb="7">
      <t>シ</t>
    </rPh>
    <rPh sb="7" eb="8">
      <t>チョウ</t>
    </rPh>
    <phoneticPr fontId="1"/>
  </si>
  <si>
    <t>消防士</t>
    <rPh sb="0" eb="3">
      <t>ショウボウシ</t>
    </rPh>
    <phoneticPr fontId="1"/>
  </si>
  <si>
    <t>職　 員</t>
    <rPh sb="0" eb="1">
      <t>ショク</t>
    </rPh>
    <rPh sb="3" eb="4">
      <t>イン</t>
    </rPh>
    <phoneticPr fontId="1"/>
  </si>
  <si>
    <t>消 　防
士 　長</t>
    <rPh sb="0" eb="1">
      <t>ショウ</t>
    </rPh>
    <rPh sb="3" eb="4">
      <t>ボウ</t>
    </rPh>
    <rPh sb="5" eb="6">
      <t>シ</t>
    </rPh>
    <rPh sb="8" eb="9">
      <t>チョウ</t>
    </rPh>
    <phoneticPr fontId="1"/>
  </si>
  <si>
    <t>合計</t>
    <rPh sb="0" eb="2">
      <t>ゴウケイ</t>
    </rPh>
    <phoneticPr fontId="1"/>
  </si>
  <si>
    <t>小計</t>
    <rPh sb="0" eb="2">
      <t>ショウケイ</t>
    </rPh>
    <phoneticPr fontId="1"/>
  </si>
  <si>
    <t>消防長</t>
    <rPh sb="0" eb="3">
      <t>ｓｂｔ</t>
    </rPh>
    <phoneticPr fontId="1"/>
  </si>
  <si>
    <t>消防次長</t>
    <rPh sb="0" eb="2">
      <t>ショウボウ</t>
    </rPh>
    <rPh sb="2" eb="4">
      <t>ジチョウ</t>
    </rPh>
    <phoneticPr fontId="1"/>
  </si>
  <si>
    <t>総務課</t>
    <rPh sb="0" eb="3">
      <t>ソウムカ</t>
    </rPh>
    <phoneticPr fontId="1"/>
  </si>
  <si>
    <t>予防課</t>
    <rPh sb="0" eb="3">
      <t>ヨボウカ</t>
    </rPh>
    <phoneticPr fontId="1"/>
  </si>
  <si>
    <t>警備課</t>
    <rPh sb="0" eb="2">
      <t>ケイビ</t>
    </rPh>
    <rPh sb="2" eb="3">
      <t>カ</t>
    </rPh>
    <phoneticPr fontId="1"/>
  </si>
  <si>
    <t>本署</t>
    <rPh sb="0" eb="2">
      <t>ホンショ</t>
    </rPh>
    <phoneticPr fontId="1"/>
  </si>
  <si>
    <t>岸城分署</t>
    <rPh sb="0" eb="4">
      <t>ｋｓｋ</t>
    </rPh>
    <phoneticPr fontId="1"/>
  </si>
  <si>
    <t>山直分署</t>
    <rPh sb="0" eb="4">
      <t>ヤマダイ</t>
    </rPh>
    <phoneticPr fontId="1"/>
  </si>
  <si>
    <t>春木分署</t>
    <rPh sb="0" eb="4">
      <t>ハルキ</t>
    </rPh>
    <phoneticPr fontId="1"/>
  </si>
  <si>
    <t>東葛城出張所</t>
    <rPh sb="0" eb="6">
      <t>トウカツ</t>
    </rPh>
    <phoneticPr fontId="1"/>
  </si>
  <si>
    <t>八木出張所</t>
    <rPh sb="0" eb="5">
      <t>ヤギ</t>
    </rPh>
    <phoneticPr fontId="1"/>
  </si>
  <si>
    <t>消防本部</t>
    <rPh sb="0" eb="4">
      <t>ｓｂｈ</t>
    </rPh>
    <phoneticPr fontId="1"/>
  </si>
  <si>
    <t>消 防 署</t>
    <rPh sb="0" eb="1">
      <t>ショウ</t>
    </rPh>
    <rPh sb="2" eb="3">
      <t>ボウ</t>
    </rPh>
    <rPh sb="4" eb="5">
      <t>ショ</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</si>
  <si>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</si>
  <si>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</si>
  <si>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</si>
  <si>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</si>
  <si>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</si>
  <si>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35年以上</t>
    <rPh sb="2" eb="3">
      <t>ネン</t>
    </rPh>
    <rPh sb="3" eb="5">
      <t>イジョウ</t>
    </rPh>
    <phoneticPr fontId="1"/>
  </si>
  <si>
    <t>５年～９年</t>
    <rPh sb="1" eb="2">
      <t>ネン</t>
    </rPh>
    <rPh sb="4" eb="5">
      <t>ネン</t>
    </rPh>
    <phoneticPr fontId="1"/>
  </si>
  <si>
    <t>５年未満</t>
    <rPh sb="1" eb="2">
      <t>ネン</t>
    </rPh>
    <rPh sb="2" eb="4">
      <t>ミマン</t>
    </rPh>
    <phoneticPr fontId="1"/>
  </si>
  <si>
    <t>20歳以下</t>
    <rPh sb="2" eb="3">
      <t>サイ</t>
    </rPh>
    <rPh sb="3" eb="5">
      <t>イカ</t>
    </rPh>
    <phoneticPr fontId="1"/>
  </si>
  <si>
    <t>21歳～25歳</t>
    <rPh sb="2" eb="3">
      <t>サイ</t>
    </rPh>
    <rPh sb="6" eb="7">
      <t>サイ</t>
    </rPh>
    <phoneticPr fontId="1"/>
  </si>
  <si>
    <t>26歳～30歳</t>
    <rPh sb="2" eb="3">
      <t>サイ</t>
    </rPh>
    <rPh sb="6" eb="7">
      <t>サイ</t>
    </rPh>
    <phoneticPr fontId="1"/>
  </si>
  <si>
    <t>31歳～35歳</t>
    <rPh sb="2" eb="3">
      <t>サイ</t>
    </rPh>
    <rPh sb="6" eb="7">
      <t>サイ</t>
    </rPh>
    <phoneticPr fontId="1"/>
  </si>
  <si>
    <t>36歳～40歳</t>
    <rPh sb="2" eb="3">
      <t>サイ</t>
    </rPh>
    <rPh sb="6" eb="7">
      <t>サイ</t>
    </rPh>
    <phoneticPr fontId="1"/>
  </si>
  <si>
    <t>41歳～45歳</t>
    <rPh sb="2" eb="3">
      <t>サイ</t>
    </rPh>
    <rPh sb="6" eb="7">
      <t>サイ</t>
    </rPh>
    <phoneticPr fontId="1"/>
  </si>
  <si>
    <t>46歳～50歳</t>
    <rPh sb="2" eb="3">
      <t>サイ</t>
    </rPh>
    <rPh sb="6" eb="7">
      <t>サイ</t>
    </rPh>
    <phoneticPr fontId="1"/>
  </si>
  <si>
    <t>51歳～55歳</t>
    <rPh sb="2" eb="3">
      <t>サイ</t>
    </rPh>
    <rPh sb="6" eb="7">
      <t>サイ</t>
    </rPh>
    <phoneticPr fontId="1"/>
  </si>
  <si>
    <t>56歳以上</t>
    <rPh sb="2" eb="3">
      <t>サイ</t>
    </rPh>
    <rPh sb="3" eb="5">
      <t>イジョウ</t>
    </rPh>
    <phoneticPr fontId="1"/>
  </si>
  <si>
    <t>当初予算の推移</t>
    <rPh sb="0" eb="2">
      <t>トウショ</t>
    </rPh>
    <rPh sb="2" eb="4">
      <t>ヨサン</t>
    </rPh>
    <rPh sb="5" eb="7">
      <t>スイイ</t>
    </rPh>
    <phoneticPr fontId="1"/>
  </si>
  <si>
    <t>（単位 ： 千円）</t>
    <rPh sb="1" eb="3">
      <t>タンイ</t>
    </rPh>
    <rPh sb="6" eb="8">
      <t>センエン</t>
    </rPh>
    <phoneticPr fontId="1"/>
  </si>
  <si>
    <t>　　　　　　　　　　年　度
 項　目</t>
    <rPh sb="10" eb="11">
      <t>ネン</t>
    </rPh>
    <rPh sb="12" eb="13">
      <t>ド</t>
    </rPh>
    <rPh sb="15" eb="16">
      <t>コウ</t>
    </rPh>
    <rPh sb="17" eb="18">
      <t>メ</t>
    </rPh>
    <phoneticPr fontId="1"/>
  </si>
  <si>
    <t>一般会計</t>
    <rPh sb="0" eb="2">
      <t>イッパン</t>
    </rPh>
    <rPh sb="2" eb="4">
      <t>カイケイ</t>
    </rPh>
    <phoneticPr fontId="1"/>
  </si>
  <si>
    <t>消防費</t>
    <rPh sb="0" eb="2">
      <t>ショウボウ</t>
    </rPh>
    <rPh sb="2" eb="3">
      <t>ヒ</t>
    </rPh>
    <phoneticPr fontId="1"/>
  </si>
  <si>
    <t>消防費の内訳</t>
    <rPh sb="0" eb="2">
      <t>ショウボウ</t>
    </rPh>
    <rPh sb="2" eb="3">
      <t>ヒ</t>
    </rPh>
    <rPh sb="4" eb="5">
      <t>ナイ</t>
    </rPh>
    <rPh sb="5" eb="6">
      <t>ヤク</t>
    </rPh>
    <phoneticPr fontId="1"/>
  </si>
  <si>
    <t>性質別内訳</t>
    <rPh sb="0" eb="2">
      <t>セイシツ</t>
    </rPh>
    <rPh sb="2" eb="3">
      <t>ベツ</t>
    </rPh>
    <rPh sb="3" eb="4">
      <t>ナイ</t>
    </rPh>
    <rPh sb="4" eb="5">
      <t>ヤク</t>
    </rPh>
    <phoneticPr fontId="1"/>
  </si>
  <si>
    <t>消防費の財源内訳</t>
    <rPh sb="0" eb="2">
      <t>ショウボウ</t>
    </rPh>
    <rPh sb="2" eb="3">
      <t>ヒ</t>
    </rPh>
    <rPh sb="4" eb="6">
      <t>ザイゲン</t>
    </rPh>
    <rPh sb="6" eb="7">
      <t>ナイ</t>
    </rPh>
    <rPh sb="7" eb="8">
      <t>ヤク</t>
    </rPh>
    <phoneticPr fontId="1"/>
  </si>
  <si>
    <t>常備消防費</t>
    <rPh sb="0" eb="2">
      <t>ジョウビ</t>
    </rPh>
    <rPh sb="2" eb="4">
      <t>ショウボウ</t>
    </rPh>
    <rPh sb="4" eb="5">
      <t>ヒ</t>
    </rPh>
    <phoneticPr fontId="1"/>
  </si>
  <si>
    <t>非常備消防費</t>
    <rPh sb="0" eb="1">
      <t>ヒ</t>
    </rPh>
    <rPh sb="1" eb="3">
      <t>ジョウビ</t>
    </rPh>
    <rPh sb="3" eb="5">
      <t>ショウボウ</t>
    </rPh>
    <rPh sb="5" eb="6">
      <t>ヒ</t>
    </rPh>
    <phoneticPr fontId="1"/>
  </si>
  <si>
    <t>消防施設費</t>
    <rPh sb="0" eb="2">
      <t>ショウボウ</t>
    </rPh>
    <rPh sb="2" eb="4">
      <t>シセツ</t>
    </rPh>
    <rPh sb="4" eb="5">
      <t>ヒ</t>
    </rPh>
    <phoneticPr fontId="1"/>
  </si>
  <si>
    <t>水防費</t>
    <rPh sb="0" eb="2">
      <t>スイボウ</t>
    </rPh>
    <rPh sb="2" eb="3">
      <t>ヒ</t>
    </rPh>
    <phoneticPr fontId="1"/>
  </si>
  <si>
    <t>災害対策費</t>
    <rPh sb="0" eb="2">
      <t>サイガイ</t>
    </rPh>
    <rPh sb="2" eb="5">
      <t>タイサクヒ</t>
    </rPh>
    <phoneticPr fontId="1"/>
  </si>
  <si>
    <t>人件費</t>
    <rPh sb="0" eb="3">
      <t>ジンケンヒ</t>
    </rPh>
    <phoneticPr fontId="1"/>
  </si>
  <si>
    <t>物件費</t>
    <rPh sb="0" eb="3">
      <t>ブッケンヒ</t>
    </rPh>
    <phoneticPr fontId="1"/>
  </si>
  <si>
    <t>補助費等</t>
    <rPh sb="0" eb="2">
      <t>ホジョ</t>
    </rPh>
    <rPh sb="2" eb="3">
      <t>ヒ</t>
    </rPh>
    <rPh sb="3" eb="4">
      <t>トウ</t>
    </rPh>
    <phoneticPr fontId="1"/>
  </si>
  <si>
    <t>国庫支出金</t>
    <rPh sb="0" eb="2">
      <t>コッコ</t>
    </rPh>
    <rPh sb="2" eb="5">
      <t>シシュツキン</t>
    </rPh>
    <phoneticPr fontId="1"/>
  </si>
  <si>
    <t>使用料・手数料</t>
    <rPh sb="0" eb="2">
      <t>シヨウ</t>
    </rPh>
    <rPh sb="2" eb="3">
      <t>リョウ</t>
    </rPh>
    <rPh sb="4" eb="7">
      <t>テスウリョウ</t>
    </rPh>
    <phoneticPr fontId="1"/>
  </si>
  <si>
    <t>寄付金</t>
    <rPh sb="0" eb="3">
      <t>キフキン</t>
    </rPh>
    <phoneticPr fontId="1"/>
  </si>
  <si>
    <t>諸収入</t>
    <rPh sb="0" eb="1">
      <t>ショ</t>
    </rPh>
    <rPh sb="1" eb="3">
      <t>シュウニュウ</t>
    </rPh>
    <phoneticPr fontId="1"/>
  </si>
  <si>
    <t>地方債</t>
    <rPh sb="0" eb="3">
      <t>チホウサイ</t>
    </rPh>
    <phoneticPr fontId="1"/>
  </si>
  <si>
    <t>税等</t>
    <rPh sb="0" eb="2">
      <t>ゼイトウ</t>
    </rPh>
    <phoneticPr fontId="1"/>
  </si>
  <si>
    <t>府庫支出金</t>
    <rPh sb="0" eb="1">
      <t>フ</t>
    </rPh>
    <phoneticPr fontId="1"/>
  </si>
  <si>
    <t>構   成   比    （％）</t>
    <rPh sb="0" eb="1">
      <t>カマエ</t>
    </rPh>
    <rPh sb="4" eb="5">
      <t>ナリ</t>
    </rPh>
    <rPh sb="8" eb="9">
      <t>ヒ</t>
    </rPh>
    <phoneticPr fontId="1"/>
  </si>
  <si>
    <t>職員の資格取得状況</t>
    <rPh sb="0" eb="2">
      <t>ショクイン</t>
    </rPh>
    <rPh sb="3" eb="5">
      <t>シカク</t>
    </rPh>
    <rPh sb="5" eb="7">
      <t>シュトク</t>
    </rPh>
    <rPh sb="7" eb="9">
      <t>ジョウキョウ</t>
    </rPh>
    <phoneticPr fontId="1"/>
  </si>
  <si>
    <t>職員の勤続年数</t>
    <rPh sb="0" eb="2">
      <t>ショクイン</t>
    </rPh>
    <rPh sb="3" eb="5">
      <t>キンゾク</t>
    </rPh>
    <rPh sb="5" eb="7">
      <t>ネンスウ</t>
    </rPh>
    <phoneticPr fontId="1"/>
  </si>
  <si>
    <t>年齢別職員数</t>
    <rPh sb="0" eb="2">
      <t>ネンレイ</t>
    </rPh>
    <rPh sb="2" eb="3">
      <t>ベツ</t>
    </rPh>
    <rPh sb="3" eb="6">
      <t>ショクインスウ</t>
    </rPh>
    <phoneticPr fontId="1"/>
  </si>
  <si>
    <t>決算状況</t>
    <rPh sb="0" eb="2">
      <t>ケッサン</t>
    </rPh>
    <rPh sb="2" eb="4">
      <t>ジョウキョウ</t>
    </rPh>
    <phoneticPr fontId="1"/>
  </si>
  <si>
    <t>人口</t>
    <rPh sb="0" eb="2">
      <t>ジンコウ</t>
    </rPh>
    <phoneticPr fontId="1"/>
  </si>
  <si>
    <t>１人当り</t>
    <rPh sb="1" eb="2">
      <t>リ</t>
    </rPh>
    <rPh sb="2" eb="3">
      <t>ア</t>
    </rPh>
    <phoneticPr fontId="1"/>
  </si>
  <si>
    <t>世帯数</t>
    <rPh sb="0" eb="3">
      <t>セタイスウ</t>
    </rPh>
    <phoneticPr fontId="1"/>
  </si>
  <si>
    <t>１世帯当り</t>
    <rPh sb="1" eb="3">
      <t>セタイ</t>
    </rPh>
    <rPh sb="3" eb="4">
      <t>アタ</t>
    </rPh>
    <phoneticPr fontId="1"/>
  </si>
  <si>
    <t>内訳</t>
    <rPh sb="0" eb="1">
      <t>ナイ</t>
    </rPh>
    <rPh sb="1" eb="2">
      <t>ヤク</t>
    </rPh>
    <phoneticPr fontId="1"/>
  </si>
  <si>
    <t>消防費の決算額（普通会計）</t>
    <rPh sb="0" eb="2">
      <t>ショウボウ</t>
    </rPh>
    <rPh sb="2" eb="3">
      <t>ヒ</t>
    </rPh>
    <rPh sb="4" eb="6">
      <t>ケッサン</t>
    </rPh>
    <rPh sb="6" eb="7">
      <t>ガク</t>
    </rPh>
    <rPh sb="8" eb="10">
      <t>フツウ</t>
    </rPh>
    <rPh sb="10" eb="12">
      <t>カイケイ</t>
    </rPh>
    <phoneticPr fontId="1"/>
  </si>
  <si>
    <t>充当率</t>
    <rPh sb="0" eb="2">
      <t>ジュウトウ</t>
    </rPh>
    <rPh sb="2" eb="3">
      <t>リツ</t>
    </rPh>
    <phoneticPr fontId="1"/>
  </si>
  <si>
    <t>（ B ) ／ （ A )</t>
    <phoneticPr fontId="1"/>
  </si>
  <si>
    <t>基準財政需要額
（ A )</t>
    <rPh sb="0" eb="2">
      <t>キジュン</t>
    </rPh>
    <rPh sb="2" eb="4">
      <t>ザイセイ</t>
    </rPh>
    <rPh sb="4" eb="6">
      <t>ジュヨウ</t>
    </rPh>
    <rPh sb="6" eb="7">
      <t>ガク</t>
    </rPh>
    <phoneticPr fontId="1"/>
  </si>
  <si>
    <t>一般財源充当額
（ B ）</t>
    <rPh sb="0" eb="2">
      <t>イッパン</t>
    </rPh>
    <rPh sb="2" eb="4">
      <t>ザイゲン</t>
    </rPh>
    <rPh sb="4" eb="6">
      <t>ジュウトウ</t>
    </rPh>
    <rPh sb="6" eb="7">
      <t>ガク</t>
    </rPh>
    <phoneticPr fontId="1"/>
  </si>
  <si>
    <t>主な事業</t>
    <rPh sb="0" eb="1">
      <t>オモ</t>
    </rPh>
    <rPh sb="2" eb="4">
      <t>ジギョウ</t>
    </rPh>
    <phoneticPr fontId="1"/>
  </si>
  <si>
    <t>区分</t>
    <rPh sb="0" eb="2">
      <t>クブン</t>
    </rPh>
    <phoneticPr fontId="1"/>
  </si>
  <si>
    <t>現有数</t>
    <rPh sb="0" eb="2">
      <t>ゲンユウ</t>
    </rPh>
    <rPh sb="2" eb="3">
      <t>スウ</t>
    </rPh>
    <phoneticPr fontId="1"/>
  </si>
  <si>
    <t>不足数</t>
    <rPh sb="0" eb="2">
      <t>フソク</t>
    </rPh>
    <rPh sb="2" eb="3">
      <t>スウ</t>
    </rPh>
    <phoneticPr fontId="1"/>
  </si>
  <si>
    <t>充足率</t>
    <rPh sb="0" eb="3">
      <t>ジュウソクリツ</t>
    </rPh>
    <phoneticPr fontId="1"/>
  </si>
  <si>
    <t>（％）</t>
    <phoneticPr fontId="1"/>
  </si>
  <si>
    <t>予防要員</t>
    <rPh sb="0" eb="2">
      <t>ヨボウ</t>
    </rPh>
    <rPh sb="2" eb="4">
      <t>ヨウイン</t>
    </rPh>
    <phoneticPr fontId="1"/>
  </si>
  <si>
    <t>署所要員</t>
    <rPh sb="0" eb="1">
      <t>ショ</t>
    </rPh>
    <rPh sb="1" eb="2">
      <t>ショ</t>
    </rPh>
    <rPh sb="2" eb="4">
      <t>ヨウイン</t>
    </rPh>
    <phoneticPr fontId="1"/>
  </si>
  <si>
    <t>主力機械</t>
    <rPh sb="0" eb="2">
      <t>シュリョク</t>
    </rPh>
    <rPh sb="2" eb="4">
      <t>キカイ</t>
    </rPh>
    <phoneticPr fontId="1"/>
  </si>
  <si>
    <t>署所</t>
    <rPh sb="0" eb="1">
      <t>ショ</t>
    </rPh>
    <rPh sb="1" eb="2">
      <t>ショ</t>
    </rPh>
    <phoneticPr fontId="1"/>
  </si>
  <si>
    <t>消防ポンプ自動車</t>
    <rPh sb="0" eb="2">
      <t>ショウボウ</t>
    </rPh>
    <rPh sb="5" eb="8">
      <t>ジドウシャ</t>
    </rPh>
    <phoneticPr fontId="1"/>
  </si>
  <si>
    <t>はしご自動車</t>
    <rPh sb="3" eb="6">
      <t>ジドウシャ</t>
    </rPh>
    <phoneticPr fontId="1"/>
  </si>
  <si>
    <t>化学車</t>
    <rPh sb="0" eb="2">
      <t>カガク</t>
    </rPh>
    <rPh sb="2" eb="3">
      <t>シャ</t>
    </rPh>
    <phoneticPr fontId="1"/>
  </si>
  <si>
    <t>救急自動車</t>
    <rPh sb="0" eb="2">
      <t>キュウキュウ</t>
    </rPh>
    <rPh sb="2" eb="5">
      <t>ジドウシャ</t>
    </rPh>
    <phoneticPr fontId="1"/>
  </si>
  <si>
    <t>救助工作車</t>
    <rPh sb="0" eb="2">
      <t>キュウジョ</t>
    </rPh>
    <rPh sb="2" eb="5">
      <t>コウサクシャ</t>
    </rPh>
    <phoneticPr fontId="1"/>
  </si>
  <si>
    <t>消防艇</t>
    <rPh sb="0" eb="2">
      <t>ショウボウ</t>
    </rPh>
    <rPh sb="2" eb="3">
      <t>テイ</t>
    </rPh>
    <phoneticPr fontId="1"/>
  </si>
  <si>
    <t>特殊車両</t>
    <rPh sb="0" eb="2">
      <t>トクシュ</t>
    </rPh>
    <rPh sb="2" eb="4">
      <t>シャリョウ</t>
    </rPh>
    <phoneticPr fontId="1"/>
  </si>
  <si>
    <t>合計</t>
    <rPh sb="0" eb="2">
      <t>ゴウケイ</t>
    </rPh>
    <phoneticPr fontId="1"/>
  </si>
  <si>
    <t>小計</t>
    <rPh sb="0" eb="2">
      <t>ショウケイ</t>
    </rPh>
    <phoneticPr fontId="1"/>
  </si>
  <si>
    <t>指揮車</t>
    <rPh sb="0" eb="2">
      <t>シキ</t>
    </rPh>
    <rPh sb="2" eb="3">
      <t>シャ</t>
    </rPh>
    <phoneticPr fontId="1"/>
  </si>
  <si>
    <t>通信要員</t>
    <rPh sb="0" eb="2">
      <t>ツウシン</t>
    </rPh>
    <rPh sb="2" eb="4">
      <t>ヨウイン</t>
    </rPh>
    <phoneticPr fontId="1"/>
  </si>
  <si>
    <t>予防事務要員</t>
    <rPh sb="0" eb="2">
      <t>ヨボウ</t>
    </rPh>
    <rPh sb="2" eb="4">
      <t>ジム</t>
    </rPh>
    <rPh sb="4" eb="6">
      <t>ヨウイン</t>
    </rPh>
    <phoneticPr fontId="1"/>
  </si>
  <si>
    <t>保安事務要員</t>
    <rPh sb="0" eb="2">
      <t>ホアン</t>
    </rPh>
    <rPh sb="2" eb="4">
      <t>ジム</t>
    </rPh>
    <rPh sb="4" eb="6">
      <t>ヨウイン</t>
    </rPh>
    <phoneticPr fontId="1"/>
  </si>
  <si>
    <t>庶務要員</t>
    <rPh sb="0" eb="2">
      <t>ショム</t>
    </rPh>
    <rPh sb="2" eb="4">
      <t>ヨウイン</t>
    </rPh>
    <phoneticPr fontId="1"/>
  </si>
  <si>
    <t>小計</t>
    <rPh sb="0" eb="2">
      <t>ショウケイ</t>
    </rPh>
    <phoneticPr fontId="1"/>
  </si>
  <si>
    <t>合計</t>
    <rPh sb="0" eb="2">
      <t>ゴウケイ</t>
    </rPh>
    <phoneticPr fontId="1"/>
  </si>
  <si>
    <t>東葛城</t>
    <rPh sb="0" eb="1">
      <t>ヒガシ</t>
    </rPh>
    <rPh sb="1" eb="3">
      <t>カツラギ</t>
    </rPh>
    <phoneticPr fontId="1"/>
  </si>
  <si>
    <t>計</t>
    <rPh sb="0" eb="1">
      <t>ケイ</t>
    </rPh>
    <phoneticPr fontId="1"/>
  </si>
  <si>
    <t>岸　城</t>
    <rPh sb="0" eb="1">
      <t>キシ</t>
    </rPh>
    <rPh sb="2" eb="3">
      <t>シロ</t>
    </rPh>
    <phoneticPr fontId="1"/>
  </si>
  <si>
    <t>春　木</t>
    <rPh sb="0" eb="1">
      <t>ハル</t>
    </rPh>
    <rPh sb="2" eb="3">
      <t>モク</t>
    </rPh>
    <phoneticPr fontId="1"/>
  </si>
  <si>
    <t>山　直</t>
    <rPh sb="0" eb="1">
      <t>ヤマ</t>
    </rPh>
    <rPh sb="2" eb="3">
      <t>チョク</t>
    </rPh>
    <phoneticPr fontId="1"/>
  </si>
  <si>
    <t>八　木</t>
    <rPh sb="0" eb="1">
      <t>ハッ</t>
    </rPh>
    <rPh sb="2" eb="3">
      <t>モク</t>
    </rPh>
    <phoneticPr fontId="1"/>
  </si>
  <si>
    <t>本　署</t>
    <rPh sb="0" eb="1">
      <t>モト</t>
    </rPh>
    <rPh sb="2" eb="3">
      <t>ショ</t>
    </rPh>
    <phoneticPr fontId="1"/>
  </si>
  <si>
    <t>本　部</t>
    <rPh sb="0" eb="1">
      <t>モト</t>
    </rPh>
    <rPh sb="2" eb="3">
      <t>ブ</t>
    </rPh>
    <phoneticPr fontId="1"/>
  </si>
  <si>
    <t>分　　　　　　署</t>
    <rPh sb="0" eb="1">
      <t>ブン</t>
    </rPh>
    <rPh sb="7" eb="8">
      <t>ショ</t>
    </rPh>
    <phoneticPr fontId="1"/>
  </si>
  <si>
    <t>出 張 所</t>
    <rPh sb="0" eb="1">
      <t>デ</t>
    </rPh>
    <rPh sb="2" eb="3">
      <t>バリ</t>
    </rPh>
    <rPh sb="4" eb="5">
      <t>ショ</t>
    </rPh>
    <phoneticPr fontId="1"/>
  </si>
  <si>
    <t>消防車両の配置</t>
    <rPh sb="0" eb="2">
      <t>ショウボウ</t>
    </rPh>
    <rPh sb="2" eb="4">
      <t>シャリョウ</t>
    </rPh>
    <rPh sb="5" eb="7">
      <t>ハイチ</t>
    </rPh>
    <phoneticPr fontId="1"/>
  </si>
  <si>
    <t>消防車両の整備状況</t>
    <rPh sb="0" eb="2">
      <t>ショウボウ</t>
    </rPh>
    <rPh sb="2" eb="4">
      <t>シャリョウ</t>
    </rPh>
    <rPh sb="5" eb="7">
      <t>セイビ</t>
    </rPh>
    <rPh sb="7" eb="9">
      <t>ジョウキョウ</t>
    </rPh>
    <phoneticPr fontId="1"/>
  </si>
  <si>
    <t>台　　　数　　　等</t>
    <rPh sb="0" eb="1">
      <t>ダイ</t>
    </rPh>
    <rPh sb="4" eb="5">
      <t>スウ</t>
    </rPh>
    <rPh sb="8" eb="9">
      <t>トウ</t>
    </rPh>
    <phoneticPr fontId="1"/>
  </si>
  <si>
    <t>概　　　　　　　　　　　　　　要</t>
    <rPh sb="0" eb="1">
      <t>オオムネ</t>
    </rPh>
    <rPh sb="15" eb="16">
      <t>ヨウ</t>
    </rPh>
    <phoneticPr fontId="1"/>
  </si>
  <si>
    <t>区　　　　　　　　分</t>
    <rPh sb="0" eb="1">
      <t>ク</t>
    </rPh>
    <rPh sb="9" eb="10">
      <t>ブン</t>
    </rPh>
    <phoneticPr fontId="1"/>
  </si>
  <si>
    <t>車検</t>
    <rPh sb="0" eb="2">
      <t>シャケン</t>
    </rPh>
    <phoneticPr fontId="1"/>
  </si>
  <si>
    <t>車両の修繕</t>
    <phoneticPr fontId="1"/>
  </si>
  <si>
    <t>消防車両</t>
    <rPh sb="0" eb="2">
      <t>ショウボウ</t>
    </rPh>
    <rPh sb="2" eb="4">
      <t>シャリョウ</t>
    </rPh>
    <phoneticPr fontId="1"/>
  </si>
  <si>
    <t>その他の車両</t>
    <rPh sb="2" eb="3">
      <t>タ</t>
    </rPh>
    <rPh sb="4" eb="6">
      <t>シャリョウ</t>
    </rPh>
    <phoneticPr fontId="1"/>
  </si>
  <si>
    <t>はしご車（40ｍ級）</t>
    <rPh sb="3" eb="4">
      <t>シャ</t>
    </rPh>
    <rPh sb="8" eb="9">
      <t>キュウ</t>
    </rPh>
    <phoneticPr fontId="1"/>
  </si>
  <si>
    <t>はしご車（15ｍ級）</t>
    <rPh sb="3" eb="4">
      <t>シャ</t>
    </rPh>
    <rPh sb="8" eb="9">
      <t>キュウ</t>
    </rPh>
    <phoneticPr fontId="1"/>
  </si>
  <si>
    <t>ポンプ車</t>
    <rPh sb="3" eb="4">
      <t>シャ</t>
    </rPh>
    <phoneticPr fontId="1"/>
  </si>
  <si>
    <t>化学車</t>
    <rPh sb="0" eb="2">
      <t>カガク</t>
    </rPh>
    <rPh sb="2" eb="3">
      <t>シャ</t>
    </rPh>
    <phoneticPr fontId="1"/>
  </si>
  <si>
    <t>救助工作車</t>
    <rPh sb="0" eb="2">
      <t>キュウジョ</t>
    </rPh>
    <rPh sb="2" eb="5">
      <t>コウサクシャ</t>
    </rPh>
    <phoneticPr fontId="1"/>
  </si>
  <si>
    <t>非常用ポンプ車</t>
    <rPh sb="0" eb="2">
      <t>ヒジョウ</t>
    </rPh>
    <rPh sb="2" eb="3">
      <t>ヨウ</t>
    </rPh>
    <rPh sb="6" eb="7">
      <t>シャ</t>
    </rPh>
    <phoneticPr fontId="1"/>
  </si>
  <si>
    <t>高規格救急車</t>
    <rPh sb="0" eb="3">
      <t>コウキカク</t>
    </rPh>
    <rPh sb="3" eb="6">
      <t>キュウキュウシャ</t>
    </rPh>
    <phoneticPr fontId="1"/>
  </si>
  <si>
    <t>非常用高規格救急車</t>
    <rPh sb="0" eb="2">
      <t>ヒジョウ</t>
    </rPh>
    <rPh sb="2" eb="3">
      <t>ヨウ</t>
    </rPh>
    <rPh sb="3" eb="6">
      <t>コウキカク</t>
    </rPh>
    <rPh sb="6" eb="9">
      <t>キュウキュウシャ</t>
    </rPh>
    <phoneticPr fontId="1"/>
  </si>
  <si>
    <t>指揮車</t>
    <rPh sb="0" eb="2">
      <t>シキ</t>
    </rPh>
    <rPh sb="2" eb="3">
      <t>シャ</t>
    </rPh>
    <phoneticPr fontId="1"/>
  </si>
  <si>
    <t>パトロール車</t>
    <rPh sb="5" eb="6">
      <t>シャ</t>
    </rPh>
    <phoneticPr fontId="1"/>
  </si>
  <si>
    <t>資機材搬送車</t>
    <rPh sb="0" eb="3">
      <t>シキザイ</t>
    </rPh>
    <rPh sb="3" eb="5">
      <t>ハンソウ</t>
    </rPh>
    <rPh sb="5" eb="6">
      <t>シャ</t>
    </rPh>
    <phoneticPr fontId="1"/>
  </si>
  <si>
    <t>事務連絡車</t>
    <rPh sb="0" eb="2">
      <t>ジム</t>
    </rPh>
    <rPh sb="2" eb="4">
      <t>レンラク</t>
    </rPh>
    <rPh sb="4" eb="5">
      <t>シャ</t>
    </rPh>
    <phoneticPr fontId="1"/>
  </si>
  <si>
    <t>乗用車</t>
    <rPh sb="0" eb="3">
      <t>ジョウヨウシャ</t>
    </rPh>
    <phoneticPr fontId="1"/>
  </si>
  <si>
    <t>広報車</t>
    <rPh sb="0" eb="3">
      <t>コウホウシャ</t>
    </rPh>
    <phoneticPr fontId="1"/>
  </si>
  <si>
    <t>小型動力ポンプ</t>
    <rPh sb="0" eb="2">
      <t>コガタ</t>
    </rPh>
    <rPh sb="2" eb="4">
      <t>ドウリョク</t>
    </rPh>
    <phoneticPr fontId="1"/>
  </si>
  <si>
    <t>合　　　　　　　計</t>
    <rPh sb="0" eb="1">
      <t>ゴウ</t>
    </rPh>
    <rPh sb="8" eb="9">
      <t>ケイ</t>
    </rPh>
    <phoneticPr fontId="1"/>
  </si>
  <si>
    <t>和泉</t>
    <rPh sb="0" eb="2">
      <t>イズミ</t>
    </rPh>
    <phoneticPr fontId="1"/>
  </si>
  <si>
    <t>車名</t>
    <rPh sb="0" eb="2">
      <t>シャメイ</t>
    </rPh>
    <phoneticPr fontId="1"/>
  </si>
  <si>
    <t>購入年月</t>
    <rPh sb="0" eb="2">
      <t>コウニュウ</t>
    </rPh>
    <rPh sb="2" eb="4">
      <t>ネンゲツ</t>
    </rPh>
    <phoneticPr fontId="1"/>
  </si>
  <si>
    <t>消防署</t>
    <rPh sb="0" eb="3">
      <t>ショウボウショ</t>
    </rPh>
    <phoneticPr fontId="1"/>
  </si>
  <si>
    <t>消防本部</t>
    <rPh sb="0" eb="2">
      <t>ショウボウ</t>
    </rPh>
    <rPh sb="2" eb="4">
      <t>ホンブ</t>
    </rPh>
    <phoneticPr fontId="1"/>
  </si>
  <si>
    <t>本署</t>
    <rPh sb="0" eb="1">
      <t>モト</t>
    </rPh>
    <rPh sb="1" eb="2">
      <t>ショ</t>
    </rPh>
    <phoneticPr fontId="1"/>
  </si>
  <si>
    <t>ポンプ車（水槽付CD-Ⅰ）</t>
    <phoneticPr fontId="1"/>
  </si>
  <si>
    <t>あ</t>
    <phoneticPr fontId="1"/>
  </si>
  <si>
    <t>す</t>
    <phoneticPr fontId="1"/>
  </si>
  <si>
    <t>ひ</t>
    <phoneticPr fontId="1"/>
  </si>
  <si>
    <t>は</t>
    <phoneticPr fontId="1"/>
  </si>
  <si>
    <t>も</t>
    <phoneticPr fontId="1"/>
  </si>
  <si>
    <t>そ</t>
    <phoneticPr fontId="1"/>
  </si>
  <si>
    <t>ポンプ車</t>
    <phoneticPr fontId="1"/>
  </si>
  <si>
    <t>　回　数
　　　（回）</t>
    <rPh sb="1" eb="2">
      <t>カイ</t>
    </rPh>
    <rPh sb="3" eb="4">
      <t>スウ</t>
    </rPh>
    <rPh sb="9" eb="10">
      <t>カイ</t>
    </rPh>
    <phoneticPr fontId="1"/>
  </si>
  <si>
    <t>　人　数
　　　（人）</t>
    <rPh sb="1" eb="2">
      <t>ニン</t>
    </rPh>
    <rPh sb="3" eb="4">
      <t>スウ</t>
    </rPh>
    <rPh sb="9" eb="10">
      <t>ニン</t>
    </rPh>
    <phoneticPr fontId="1"/>
  </si>
  <si>
    <t>部内教養</t>
    <rPh sb="0" eb="2">
      <t>ブナイ</t>
    </rPh>
    <rPh sb="2" eb="4">
      <t>キョウヨウ</t>
    </rPh>
    <phoneticPr fontId="1"/>
  </si>
  <si>
    <t>初任教育</t>
    <rPh sb="0" eb="2">
      <t>ショニン</t>
    </rPh>
    <rPh sb="2" eb="4">
      <t>キョウイク</t>
    </rPh>
    <phoneticPr fontId="1"/>
  </si>
  <si>
    <t>初級幹部科</t>
    <rPh sb="0" eb="2">
      <t>ショキュウ</t>
    </rPh>
    <rPh sb="2" eb="4">
      <t>カンブ</t>
    </rPh>
    <rPh sb="4" eb="5">
      <t>カ</t>
    </rPh>
    <phoneticPr fontId="1"/>
  </si>
  <si>
    <t>中級幹部科</t>
    <rPh sb="0" eb="2">
      <t>チュウキュウ</t>
    </rPh>
    <rPh sb="2" eb="4">
      <t>カンブ</t>
    </rPh>
    <rPh sb="4" eb="5">
      <t>カ</t>
    </rPh>
    <phoneticPr fontId="1"/>
  </si>
  <si>
    <t>救助科</t>
    <rPh sb="0" eb="2">
      <t>キュウジョ</t>
    </rPh>
    <rPh sb="2" eb="3">
      <t>カ</t>
    </rPh>
    <phoneticPr fontId="1"/>
  </si>
  <si>
    <t>上級救助研修</t>
    <rPh sb="0" eb="2">
      <t>ジョウキュウ</t>
    </rPh>
    <rPh sb="2" eb="4">
      <t>キュウジョ</t>
    </rPh>
    <rPh sb="4" eb="6">
      <t>ケンシュウ</t>
    </rPh>
    <phoneticPr fontId="1"/>
  </si>
  <si>
    <t>はしご車技術講習</t>
    <rPh sb="3" eb="4">
      <t>シャ</t>
    </rPh>
    <rPh sb="4" eb="6">
      <t>ギジュツ</t>
    </rPh>
    <rPh sb="6" eb="8">
      <t>コウシュウ</t>
    </rPh>
    <phoneticPr fontId="1"/>
  </si>
  <si>
    <t>火災調査科</t>
    <rPh sb="0" eb="2">
      <t>カサイ</t>
    </rPh>
    <rPh sb="2" eb="4">
      <t>チョウサ</t>
    </rPh>
    <rPh sb="4" eb="5">
      <t>カ</t>
    </rPh>
    <phoneticPr fontId="1"/>
  </si>
  <si>
    <t>警防科</t>
    <rPh sb="0" eb="2">
      <t>ケイボウ</t>
    </rPh>
    <rPh sb="2" eb="3">
      <t>カ</t>
    </rPh>
    <phoneticPr fontId="1"/>
  </si>
  <si>
    <t>消防士長</t>
    <rPh sb="0" eb="4">
      <t>ショウボウシチョウ</t>
    </rPh>
    <phoneticPr fontId="1"/>
  </si>
  <si>
    <t>堺市消防局指揮受託研修</t>
    <rPh sb="0" eb="2">
      <t>サカイシ</t>
    </rPh>
    <rPh sb="2" eb="4">
      <t>ショウボウ</t>
    </rPh>
    <rPh sb="4" eb="5">
      <t>キョク</t>
    </rPh>
    <rPh sb="5" eb="7">
      <t>シキ</t>
    </rPh>
    <rPh sb="7" eb="9">
      <t>ジュタク</t>
    </rPh>
    <rPh sb="9" eb="11">
      <t>ケンシュウ</t>
    </rPh>
    <phoneticPr fontId="1"/>
  </si>
  <si>
    <t>大阪市消防局指揮受託研修</t>
    <rPh sb="0" eb="3">
      <t>オオサカシ</t>
    </rPh>
    <rPh sb="3" eb="5">
      <t>ショウボウ</t>
    </rPh>
    <rPh sb="5" eb="6">
      <t>キョク</t>
    </rPh>
    <rPh sb="6" eb="8">
      <t>シキ</t>
    </rPh>
    <rPh sb="8" eb="10">
      <t>ジュタク</t>
    </rPh>
    <rPh sb="10" eb="12">
      <t>ケンシュウ</t>
    </rPh>
    <phoneticPr fontId="1"/>
  </si>
  <si>
    <t>大阪市消防局指令情報センター実務研修</t>
    <rPh sb="0" eb="3">
      <t>オオサカシ</t>
    </rPh>
    <rPh sb="3" eb="5">
      <t>ショウボウ</t>
    </rPh>
    <rPh sb="5" eb="6">
      <t>キョク</t>
    </rPh>
    <rPh sb="6" eb="8">
      <t>シレイ</t>
    </rPh>
    <rPh sb="8" eb="10">
      <t>ジョウホウ</t>
    </rPh>
    <rPh sb="14" eb="16">
      <t>ジツム</t>
    </rPh>
    <rPh sb="16" eb="18">
      <t>ケンシュウ</t>
    </rPh>
    <phoneticPr fontId="1"/>
  </si>
  <si>
    <t>救急救命士養成課程</t>
    <rPh sb="0" eb="2">
      <t>キュウキュウ</t>
    </rPh>
    <rPh sb="2" eb="5">
      <t>キュウメイシ</t>
    </rPh>
    <rPh sb="5" eb="7">
      <t>ヨウセイ</t>
    </rPh>
    <rPh sb="7" eb="9">
      <t>カテイ</t>
    </rPh>
    <phoneticPr fontId="1"/>
  </si>
  <si>
    <t>救急救命士再教育病院研修</t>
    <rPh sb="0" eb="2">
      <t>キュウキュウ</t>
    </rPh>
    <rPh sb="2" eb="5">
      <t>キュウメイシ</t>
    </rPh>
    <rPh sb="5" eb="6">
      <t>サイ</t>
    </rPh>
    <rPh sb="6" eb="8">
      <t>キョウイク</t>
    </rPh>
    <rPh sb="8" eb="10">
      <t>ビョウイン</t>
    </rPh>
    <rPh sb="10" eb="12">
      <t>ケンシュウ</t>
    </rPh>
    <phoneticPr fontId="1"/>
  </si>
  <si>
    <t>救急救命士管内病院研修</t>
    <rPh sb="0" eb="5">
      <t>キュウキュウキュウメイシ</t>
    </rPh>
    <rPh sb="5" eb="7">
      <t>カンナイ</t>
    </rPh>
    <rPh sb="7" eb="9">
      <t>ビョウイン</t>
    </rPh>
    <rPh sb="9" eb="11">
      <t>ケンシュウ</t>
    </rPh>
    <phoneticPr fontId="1"/>
  </si>
  <si>
    <t>人権問題研修</t>
    <rPh sb="0" eb="2">
      <t>ジンケン</t>
    </rPh>
    <rPh sb="2" eb="4">
      <t>モンダイ</t>
    </rPh>
    <rPh sb="4" eb="6">
      <t>ケンシュウ</t>
    </rPh>
    <phoneticPr fontId="1"/>
  </si>
  <si>
    <t>機関講習</t>
    <rPh sb="0" eb="2">
      <t>キカン</t>
    </rPh>
    <rPh sb="2" eb="4">
      <t>コウシュウ</t>
    </rPh>
    <phoneticPr fontId="1"/>
  </si>
  <si>
    <t>管理職員</t>
    <rPh sb="0" eb="2">
      <t>カンリ</t>
    </rPh>
    <rPh sb="2" eb="4">
      <t>ショクイン</t>
    </rPh>
    <phoneticPr fontId="1"/>
  </si>
  <si>
    <t>の</t>
    <phoneticPr fontId="1"/>
  </si>
  <si>
    <t>め</t>
    <phoneticPr fontId="1"/>
  </si>
  <si>
    <t>さ</t>
    <phoneticPr fontId="1"/>
  </si>
  <si>
    <t>た</t>
    <phoneticPr fontId="1"/>
  </si>
  <si>
    <t>LDG-PR1APBF</t>
    <phoneticPr fontId="1"/>
  </si>
  <si>
    <t>CBF-TRH226S</t>
    <phoneticPr fontId="1"/>
  </si>
  <si>
    <t>CBF-TRH226K</t>
    <phoneticPr fontId="1"/>
  </si>
  <si>
    <t>BDG-XZU304E</t>
    <phoneticPr fontId="1"/>
  </si>
  <si>
    <t>SKG-XZU640M</t>
    <phoneticPr fontId="1"/>
  </si>
  <si>
    <t>PD-XZU378M</t>
    <phoneticPr fontId="1"/>
  </si>
  <si>
    <t>山直分署</t>
  </si>
  <si>
    <t>春木分署</t>
  </si>
  <si>
    <t>八木出張所</t>
  </si>
  <si>
    <t>人口、世帯数に対する消防費</t>
    <rPh sb="0" eb="2">
      <t>ジンコウ</t>
    </rPh>
    <rPh sb="3" eb="6">
      <t>セタイスウ</t>
    </rPh>
    <rPh sb="7" eb="8">
      <t>タイ</t>
    </rPh>
    <rPh sb="10" eb="12">
      <t>ショウボウ</t>
    </rPh>
    <rPh sb="12" eb="13">
      <t>ヒ</t>
    </rPh>
    <phoneticPr fontId="1"/>
  </si>
  <si>
    <t>消費的経費</t>
    <rPh sb="0" eb="3">
      <t>ショウヒテキ</t>
    </rPh>
    <rPh sb="3" eb="5">
      <t>ケイヒ</t>
    </rPh>
    <phoneticPr fontId="1"/>
  </si>
  <si>
    <t>投資的経費</t>
    <rPh sb="0" eb="2">
      <t>トウシ</t>
    </rPh>
    <rPh sb="2" eb="3">
      <t>テキ</t>
    </rPh>
    <rPh sb="3" eb="5">
      <t>ケイヒ</t>
    </rPh>
    <phoneticPr fontId="1"/>
  </si>
  <si>
    <t>維持補修費</t>
    <rPh sb="0" eb="2">
      <t>イジ</t>
    </rPh>
    <rPh sb="2" eb="4">
      <t>ホシュウ</t>
    </rPh>
    <rPh sb="4" eb="5">
      <t>ヒ</t>
    </rPh>
    <phoneticPr fontId="1"/>
  </si>
  <si>
    <t>扶助費</t>
    <rPh sb="0" eb="3">
      <t>フジョヒ</t>
    </rPh>
    <phoneticPr fontId="1"/>
  </si>
  <si>
    <t>小計</t>
    <rPh sb="0" eb="2">
      <t>ショウケイ</t>
    </rPh>
    <phoneticPr fontId="1"/>
  </si>
  <si>
    <t>市 役 所</t>
    <rPh sb="0" eb="1">
      <t>シ</t>
    </rPh>
    <rPh sb="2" eb="3">
      <t>ヤク</t>
    </rPh>
    <rPh sb="4" eb="5">
      <t>ショ</t>
    </rPh>
    <phoneticPr fontId="1"/>
  </si>
  <si>
    <t>消防大学校</t>
    <rPh sb="0" eb="2">
      <t>ショウボウ</t>
    </rPh>
    <rPh sb="2" eb="5">
      <t>ダイガッコウ</t>
    </rPh>
    <phoneticPr fontId="1"/>
  </si>
  <si>
    <t>上級幹部科</t>
    <rPh sb="0" eb="2">
      <t>ジョウキュウ</t>
    </rPh>
    <rPh sb="2" eb="4">
      <t>カンブ</t>
    </rPh>
    <rPh sb="4" eb="5">
      <t>カ</t>
    </rPh>
    <phoneticPr fontId="1"/>
  </si>
  <si>
    <t>消防司令</t>
    <rPh sb="0" eb="2">
      <t>ショウボウ</t>
    </rPh>
    <rPh sb="2" eb="4">
      <t>シレイ</t>
    </rPh>
    <phoneticPr fontId="1"/>
  </si>
  <si>
    <t>防火査察課程</t>
    <rPh sb="0" eb="2">
      <t>ボウカ</t>
    </rPh>
    <rPh sb="2" eb="4">
      <t>ササツ</t>
    </rPh>
    <rPh sb="4" eb="6">
      <t>カテイ</t>
    </rPh>
    <phoneticPr fontId="1"/>
  </si>
  <si>
    <t>危険物課程</t>
    <rPh sb="0" eb="3">
      <t>キケンブツ</t>
    </rPh>
    <rPh sb="3" eb="5">
      <t>カテイ</t>
    </rPh>
    <phoneticPr fontId="1"/>
  </si>
  <si>
    <t>消防用設備課程</t>
    <rPh sb="0" eb="3">
      <t>ショウボウヨウ</t>
    </rPh>
    <rPh sb="3" eb="5">
      <t>セツビ</t>
    </rPh>
    <rPh sb="5" eb="7">
      <t>カテイ</t>
    </rPh>
    <phoneticPr fontId="1"/>
  </si>
  <si>
    <t>大阪市消防局方面隊実務研修</t>
    <rPh sb="0" eb="6">
      <t>オオサカシショウボウキョク</t>
    </rPh>
    <rPh sb="6" eb="8">
      <t>ホウメン</t>
    </rPh>
    <rPh sb="8" eb="9">
      <t>タイ</t>
    </rPh>
    <rPh sb="9" eb="11">
      <t>ジツム</t>
    </rPh>
    <rPh sb="11" eb="13">
      <t>ケンシュウ</t>
    </rPh>
    <phoneticPr fontId="1"/>
  </si>
  <si>
    <t>受託研修</t>
    <rPh sb="0" eb="2">
      <t>ジュタク</t>
    </rPh>
    <rPh sb="2" eb="4">
      <t>ケンシュウ</t>
    </rPh>
    <phoneticPr fontId="1"/>
  </si>
  <si>
    <t>救急関係</t>
    <rPh sb="0" eb="2">
      <t>キュウキュウ</t>
    </rPh>
    <rPh sb="2" eb="4">
      <t>カンケイ</t>
    </rPh>
    <phoneticPr fontId="1"/>
  </si>
  <si>
    <t>泉救会症例検討会</t>
    <rPh sb="0" eb="1">
      <t>セン</t>
    </rPh>
    <rPh sb="1" eb="2">
      <t>スク</t>
    </rPh>
    <rPh sb="2" eb="3">
      <t>カイ</t>
    </rPh>
    <rPh sb="3" eb="5">
      <t>ショウレイ</t>
    </rPh>
    <rPh sb="5" eb="8">
      <t>ケントウカイ</t>
    </rPh>
    <phoneticPr fontId="1"/>
  </si>
  <si>
    <t>近畿救急医学研究会救急救命士集中講義教育</t>
    <phoneticPr fontId="1"/>
  </si>
  <si>
    <t>その他救急研修・講習会</t>
    <rPh sb="2" eb="3">
      <t>タ</t>
    </rPh>
    <rPh sb="3" eb="5">
      <t>キュウキュウ</t>
    </rPh>
    <rPh sb="5" eb="7">
      <t>ケンシュウ</t>
    </rPh>
    <rPh sb="8" eb="11">
      <t>コウシュウカイ</t>
    </rPh>
    <phoneticPr fontId="1"/>
  </si>
  <si>
    <t>本部及び署所の事務分掌</t>
    <rPh sb="0" eb="2">
      <t>ホンブ</t>
    </rPh>
    <rPh sb="2" eb="3">
      <t>オヨ</t>
    </rPh>
    <rPh sb="4" eb="5">
      <t>ショ</t>
    </rPh>
    <rPh sb="5" eb="6">
      <t>ショ</t>
    </rPh>
    <rPh sb="7" eb="9">
      <t>ジム</t>
    </rPh>
    <rPh sb="9" eb="11">
      <t>ブンショウ</t>
    </rPh>
    <phoneticPr fontId="1"/>
  </si>
  <si>
    <t>岸和田市消防本部及び署所の分布図</t>
    <rPh sb="0" eb="8">
      <t>ｋｆｄ</t>
    </rPh>
    <rPh sb="8" eb="9">
      <t>オヨ</t>
    </rPh>
    <rPh sb="10" eb="11">
      <t>ショ</t>
    </rPh>
    <rPh sb="11" eb="12">
      <t>ショ</t>
    </rPh>
    <rPh sb="13" eb="15">
      <t>ブンプ</t>
    </rPh>
    <rPh sb="15" eb="16">
      <t>ズ</t>
    </rPh>
    <phoneticPr fontId="1"/>
  </si>
  <si>
    <t>消防庁舎の現況</t>
  </si>
  <si>
    <t>東城出張所</t>
  </si>
  <si>
    <t>所在地</t>
  </si>
  <si>
    <t xml:space="preserve"> 神於町232-8</t>
    <phoneticPr fontId="1"/>
  </si>
  <si>
    <t xml:space="preserve"> 中井町1-17-23</t>
    <phoneticPr fontId="1"/>
  </si>
  <si>
    <t>敷地面積</t>
  </si>
  <si>
    <t>建面積</t>
  </si>
  <si>
    <t>延面積</t>
  </si>
  <si>
    <t>構造</t>
  </si>
  <si>
    <t>ＲＣ造４Ｆ</t>
    <rPh sb="2" eb="3">
      <t>ゾウ</t>
    </rPh>
    <phoneticPr fontId="1"/>
  </si>
  <si>
    <t>ＲＣ造２Ｆ</t>
    <rPh sb="2" eb="3">
      <t>ゾウ</t>
    </rPh>
    <phoneticPr fontId="1"/>
  </si>
  <si>
    <t>竣工</t>
  </si>
  <si>
    <t>平成21年11月</t>
    <phoneticPr fontId="1"/>
  </si>
  <si>
    <t>平成3年5月</t>
    <phoneticPr fontId="1"/>
  </si>
  <si>
    <t>昭和47年6月</t>
    <phoneticPr fontId="1"/>
  </si>
  <si>
    <t>業 務 開 始</t>
    <rPh sb="0" eb="1">
      <t>ギョウ</t>
    </rPh>
    <rPh sb="2" eb="3">
      <t>ム</t>
    </rPh>
    <rPh sb="4" eb="5">
      <t>ヒラ</t>
    </rPh>
    <rPh sb="6" eb="7">
      <t>ハジメ</t>
    </rPh>
    <phoneticPr fontId="1"/>
  </si>
  <si>
    <t>昭和23年3月</t>
    <phoneticPr fontId="1"/>
  </si>
  <si>
    <t>昭和28年4月</t>
    <phoneticPr fontId="1"/>
  </si>
  <si>
    <t>昭和31年4月</t>
    <phoneticPr fontId="1"/>
  </si>
  <si>
    <t>(旧庁舎を含む)</t>
    <phoneticPr fontId="1"/>
  </si>
  <si>
    <t>組　織　機　構</t>
    <rPh sb="0" eb="1">
      <t>クミ</t>
    </rPh>
    <rPh sb="2" eb="3">
      <t>オリ</t>
    </rPh>
    <rPh sb="4" eb="5">
      <t>キ</t>
    </rPh>
    <rPh sb="6" eb="7">
      <t>カマ</t>
    </rPh>
    <phoneticPr fontId="1"/>
  </si>
  <si>
    <t>庶務係</t>
    <rPh sb="0" eb="2">
      <t>ショム</t>
    </rPh>
    <rPh sb="2" eb="3">
      <t>カカリ</t>
    </rPh>
    <phoneticPr fontId="1"/>
  </si>
  <si>
    <t>人事教養係</t>
    <rPh sb="0" eb="2">
      <t>ジンジ</t>
    </rPh>
    <rPh sb="2" eb="4">
      <t>キョウヨウ</t>
    </rPh>
    <rPh sb="4" eb="5">
      <t>カカリ</t>
    </rPh>
    <phoneticPr fontId="1"/>
  </si>
  <si>
    <t>総務課</t>
    <rPh sb="0" eb="3">
      <t>ソウムカ</t>
    </rPh>
    <phoneticPr fontId="1"/>
  </si>
  <si>
    <t>経理厚生係</t>
    <rPh sb="0" eb="2">
      <t>ケイリ</t>
    </rPh>
    <rPh sb="2" eb="4">
      <t>コウセイ</t>
    </rPh>
    <rPh sb="4" eb="5">
      <t>カカリ</t>
    </rPh>
    <phoneticPr fontId="1"/>
  </si>
  <si>
    <t>施設管理係</t>
    <rPh sb="0" eb="2">
      <t>シセツ</t>
    </rPh>
    <rPh sb="2" eb="4">
      <t>カンリ</t>
    </rPh>
    <rPh sb="4" eb="5">
      <t>カカリ</t>
    </rPh>
    <phoneticPr fontId="1"/>
  </si>
  <si>
    <t>消防本部</t>
    <rPh sb="0" eb="4">
      <t>ｓｂｈ</t>
    </rPh>
    <phoneticPr fontId="1"/>
  </si>
  <si>
    <t>設備係</t>
    <rPh sb="0" eb="2">
      <t>セツビ</t>
    </rPh>
    <rPh sb="2" eb="3">
      <t>カカリ</t>
    </rPh>
    <phoneticPr fontId="1"/>
  </si>
  <si>
    <t>予防課</t>
    <rPh sb="0" eb="3">
      <t>ヨボウカ</t>
    </rPh>
    <phoneticPr fontId="1"/>
  </si>
  <si>
    <t>保安係</t>
    <rPh sb="0" eb="2">
      <t>ホアン</t>
    </rPh>
    <rPh sb="2" eb="3">
      <t>カカリ</t>
    </rPh>
    <phoneticPr fontId="1"/>
  </si>
  <si>
    <t>予防査察係</t>
    <rPh sb="0" eb="2">
      <t>ヨボウ</t>
    </rPh>
    <rPh sb="2" eb="4">
      <t>ササツ</t>
    </rPh>
    <rPh sb="4" eb="5">
      <t>カカリ</t>
    </rPh>
    <phoneticPr fontId="1"/>
  </si>
  <si>
    <t>警備計画係</t>
    <rPh sb="0" eb="2">
      <t>ケイビ</t>
    </rPh>
    <rPh sb="2" eb="4">
      <t>ケイカク</t>
    </rPh>
    <rPh sb="4" eb="5">
      <t>カカリ</t>
    </rPh>
    <phoneticPr fontId="1"/>
  </si>
  <si>
    <t>警備課</t>
    <rPh sb="0" eb="2">
      <t>ケイビ</t>
    </rPh>
    <rPh sb="2" eb="3">
      <t>カ</t>
    </rPh>
    <phoneticPr fontId="1"/>
  </si>
  <si>
    <t>警備係</t>
    <rPh sb="0" eb="2">
      <t>ケイビ</t>
    </rPh>
    <rPh sb="2" eb="3">
      <t>カカリ</t>
    </rPh>
    <phoneticPr fontId="1"/>
  </si>
  <si>
    <t>調査係</t>
    <rPh sb="0" eb="2">
      <t>チョウサ</t>
    </rPh>
    <rPh sb="2" eb="3">
      <t>カカリ</t>
    </rPh>
    <phoneticPr fontId="1"/>
  </si>
  <si>
    <t>消防署</t>
    <rPh sb="0" eb="3">
      <t>ショウボウショ</t>
    </rPh>
    <phoneticPr fontId="1"/>
  </si>
  <si>
    <t>救助係</t>
    <rPh sb="0" eb="2">
      <t>キュウジョ</t>
    </rPh>
    <rPh sb="2" eb="3">
      <t>カカリ</t>
    </rPh>
    <phoneticPr fontId="1"/>
  </si>
  <si>
    <t>救急係</t>
    <rPh sb="0" eb="2">
      <t>キュウキュウ</t>
    </rPh>
    <rPh sb="2" eb="3">
      <t>カカリ</t>
    </rPh>
    <phoneticPr fontId="1"/>
  </si>
  <si>
    <t>山直分署</t>
    <rPh sb="0" eb="4">
      <t>ヤマダイ</t>
    </rPh>
    <phoneticPr fontId="1"/>
  </si>
  <si>
    <t>八木出張所</t>
    <rPh sb="0" eb="5">
      <t>ヤギ</t>
    </rPh>
    <phoneticPr fontId="1"/>
  </si>
  <si>
    <t>東葛城出張所</t>
    <rPh sb="0" eb="6">
      <t>トウカツ</t>
    </rPh>
    <phoneticPr fontId="1"/>
  </si>
  <si>
    <t>総務</t>
    <rPh sb="0" eb="2">
      <t>ソウム</t>
    </rPh>
    <phoneticPr fontId="2"/>
  </si>
  <si>
    <t>岸城分署</t>
    <phoneticPr fontId="1"/>
  </si>
  <si>
    <t>岸城町7-1</t>
    <rPh sb="0" eb="1">
      <t>キシ</t>
    </rPh>
    <rPh sb="1" eb="2">
      <t>シロ</t>
    </rPh>
    <rPh sb="2" eb="3">
      <t>マチ</t>
    </rPh>
    <phoneticPr fontId="1"/>
  </si>
  <si>
    <t>平成</t>
    <phoneticPr fontId="1"/>
  </si>
  <si>
    <t>LDB-FE7JGAA</t>
    <phoneticPr fontId="1"/>
  </si>
  <si>
    <t>平成28年度</t>
    <rPh sb="0" eb="2">
      <t>ヘイセイ</t>
    </rPh>
    <rPh sb="4" eb="6">
      <t>ネンド</t>
    </rPh>
    <phoneticPr fontId="1"/>
  </si>
  <si>
    <r>
      <t xml:space="preserve">
 大阪府立　
    消防学校
　　　　・
</t>
    </r>
    <r>
      <rPr>
        <sz val="10.5"/>
        <color indexed="8"/>
        <rFont val="ＭＳ Ｐゴシック"/>
        <family val="3"/>
        <charset val="128"/>
      </rPr>
      <t>高度専門教育
  訓練センター</t>
    </r>
    <r>
      <rPr>
        <sz val="11"/>
        <color theme="1"/>
        <rFont val="ＭＳ Ｐゴシック"/>
        <family val="3"/>
        <charset val="128"/>
        <scheme val="minor"/>
      </rPr>
      <t xml:space="preserve">
</t>
    </r>
    <rPh sb="3" eb="5">
      <t>オオサカ</t>
    </rPh>
    <rPh sb="5" eb="7">
      <t>フリツ</t>
    </rPh>
    <rPh sb="13" eb="15">
      <t>ショウボウ</t>
    </rPh>
    <rPh sb="15" eb="17">
      <t>ガッコウ</t>
    </rPh>
    <phoneticPr fontId="1"/>
  </si>
  <si>
    <t>対象</t>
    <rPh sb="0" eb="2">
      <t>タイショウ</t>
    </rPh>
    <phoneticPr fontId="1"/>
  </si>
  <si>
    <t>　　　　　　　　　　　　階級別
 勤続年数</t>
    <rPh sb="12" eb="14">
      <t>カイキュウ</t>
    </rPh>
    <rPh sb="14" eb="15">
      <t>ベツ</t>
    </rPh>
    <rPh sb="18" eb="20">
      <t>キンゾク</t>
    </rPh>
    <rPh sb="20" eb="22">
      <t>ネンスウ</t>
    </rPh>
    <phoneticPr fontId="1"/>
  </si>
  <si>
    <t>　　　　　　　　　　　　階級別
 年　 齢</t>
    <rPh sb="12" eb="14">
      <t>カイキュウ</t>
    </rPh>
    <rPh sb="14" eb="15">
      <t>ベツ</t>
    </rPh>
    <rPh sb="18" eb="19">
      <t>ネン</t>
    </rPh>
    <rPh sb="21" eb="22">
      <t>レイ</t>
    </rPh>
    <phoneticPr fontId="1"/>
  </si>
  <si>
    <t>　　　　　　　　　　　　階級別
 種　 別</t>
    <rPh sb="12" eb="14">
      <t>カイキュウ</t>
    </rPh>
    <rPh sb="14" eb="15">
      <t>ベツ</t>
    </rPh>
    <rPh sb="17" eb="18">
      <t>タネ</t>
    </rPh>
    <rPh sb="20" eb="21">
      <t>ベツ</t>
    </rPh>
    <phoneticPr fontId="1"/>
  </si>
  <si>
    <t>Ｓ造２Ｆ</t>
    <rPh sb="1" eb="2">
      <t>ゾウ</t>
    </rPh>
    <phoneticPr fontId="1"/>
  </si>
  <si>
    <t>中型以上</t>
    <rPh sb="0" eb="2">
      <t>チュウガタ</t>
    </rPh>
    <rPh sb="2" eb="4">
      <t>イジョウ</t>
    </rPh>
    <phoneticPr fontId="1"/>
  </si>
  <si>
    <t>消防士</t>
    <rPh sb="0" eb="3">
      <t>ｓｂｓ</t>
    </rPh>
    <phoneticPr fontId="1"/>
  </si>
  <si>
    <t xml:space="preserve">              ―</t>
    <phoneticPr fontId="1"/>
  </si>
  <si>
    <t>（消防隊･救助隊乗換運用）</t>
    <phoneticPr fontId="1"/>
  </si>
  <si>
    <t xml:space="preserve">              ― </t>
    <phoneticPr fontId="1"/>
  </si>
  <si>
    <t xml:space="preserve">              ― </t>
    <phoneticPr fontId="1"/>
  </si>
  <si>
    <t xml:space="preserve">              ― </t>
    <phoneticPr fontId="1"/>
  </si>
  <si>
    <t>(南ﾌﾞﾛｯｸ消防相互応援協定)</t>
    <rPh sb="7" eb="9">
      <t>ｓｂ</t>
    </rPh>
    <phoneticPr fontId="1"/>
  </si>
  <si>
    <t>岸城分署建て替え（平成27年・28年継続事業）</t>
    <rPh sb="0" eb="4">
      <t>ｋｓｋ</t>
    </rPh>
    <rPh sb="4" eb="5">
      <t>タ</t>
    </rPh>
    <rPh sb="6" eb="7">
      <t>カ</t>
    </rPh>
    <rPh sb="9" eb="11">
      <t>ヘイセイ</t>
    </rPh>
    <rPh sb="13" eb="14">
      <t>ネン</t>
    </rPh>
    <rPh sb="17" eb="18">
      <t>ネン</t>
    </rPh>
    <rPh sb="18" eb="20">
      <t>ケイゾク</t>
    </rPh>
    <rPh sb="20" eb="22">
      <t>ジギョウ</t>
    </rPh>
    <phoneticPr fontId="1"/>
  </si>
  <si>
    <t xml:space="preserve">― </t>
    <phoneticPr fontId="1"/>
  </si>
  <si>
    <t>平成27年度</t>
    <rPh sb="0" eb="2">
      <t>ヘイセイ</t>
    </rPh>
    <rPh sb="4" eb="5">
      <t>ネン</t>
    </rPh>
    <phoneticPr fontId="1"/>
  </si>
  <si>
    <r>
      <t xml:space="preserve">　　　　　　　　　　　　階級別
</t>
    </r>
    <r>
      <rPr>
        <sz val="11"/>
        <color theme="1"/>
        <rFont val="ＭＳ Ｐゴシック"/>
        <family val="3"/>
        <charset val="128"/>
        <scheme val="minor"/>
      </rPr>
      <t xml:space="preserve"> 所属別</t>
    </r>
    <rPh sb="12" eb="14">
      <t>カイキュウ</t>
    </rPh>
    <rPh sb="14" eb="15">
      <t>ベツ</t>
    </rPh>
    <rPh sb="17" eb="19">
      <t>ショゾク</t>
    </rPh>
    <rPh sb="19" eb="20">
      <t>ベツ</t>
    </rPh>
    <phoneticPr fontId="1"/>
  </si>
  <si>
    <t xml:space="preserve">（円） </t>
    <rPh sb="1" eb="2">
      <t>エン</t>
    </rPh>
    <phoneticPr fontId="1"/>
  </si>
  <si>
    <t xml:space="preserve">（人） </t>
    <rPh sb="1" eb="2">
      <t>ニン</t>
    </rPh>
    <phoneticPr fontId="1"/>
  </si>
  <si>
    <t xml:space="preserve">（世帯） </t>
    <rPh sb="1" eb="3">
      <t>セタイ</t>
    </rPh>
    <phoneticPr fontId="1"/>
  </si>
  <si>
    <t>　　　　　　　　　　　　　　　署所別
 種　 別</t>
    <rPh sb="15" eb="16">
      <t>ショ</t>
    </rPh>
    <rPh sb="16" eb="17">
      <t>ショ</t>
    </rPh>
    <rPh sb="17" eb="18">
      <t>ベツ</t>
    </rPh>
    <rPh sb="21" eb="22">
      <t>タネ</t>
    </rPh>
    <rPh sb="24" eb="25">
      <t>ベツ</t>
    </rPh>
    <phoneticPr fontId="1"/>
  </si>
  <si>
    <t>車検　　　　　　　　　　　　（台）</t>
    <rPh sb="0" eb="2">
      <t>シャケン</t>
    </rPh>
    <rPh sb="15" eb="16">
      <t>ダイ</t>
    </rPh>
    <phoneticPr fontId="1"/>
  </si>
  <si>
    <t xml:space="preserve">   </t>
    <phoneticPr fontId="1"/>
  </si>
  <si>
    <t>幹部科</t>
    <rPh sb="0" eb="2">
      <t>カンブ</t>
    </rPh>
    <rPh sb="2" eb="3">
      <t>カ</t>
    </rPh>
    <phoneticPr fontId="1"/>
  </si>
  <si>
    <t>派遣先等</t>
    <rPh sb="0" eb="2">
      <t>ハケン</t>
    </rPh>
    <rPh sb="2" eb="3">
      <t>サキ</t>
    </rPh>
    <rPh sb="3" eb="4">
      <t>トウ</t>
    </rPh>
    <phoneticPr fontId="1"/>
  </si>
  <si>
    <t>教育・研修名等</t>
    <rPh sb="0" eb="2">
      <t>キョウイク</t>
    </rPh>
    <rPh sb="3" eb="5">
      <t>ケンシュウ</t>
    </rPh>
    <rPh sb="5" eb="6">
      <t>メイ</t>
    </rPh>
    <rPh sb="6" eb="7">
      <t>トウ</t>
    </rPh>
    <phoneticPr fontId="1"/>
  </si>
  <si>
    <t>平成29年2月</t>
    <phoneticPr fontId="1"/>
  </si>
  <si>
    <t xml:space="preserve">              ― </t>
  </si>
  <si>
    <t>指揮隊</t>
    <rPh sb="0" eb="2">
      <t>シキ</t>
    </rPh>
    <rPh sb="2" eb="3">
      <t>タイ</t>
    </rPh>
    <phoneticPr fontId="1"/>
  </si>
  <si>
    <t>調査隊</t>
    <rPh sb="0" eb="2">
      <t>チョウサ</t>
    </rPh>
    <rPh sb="2" eb="3">
      <t>タイ</t>
    </rPh>
    <phoneticPr fontId="1"/>
  </si>
  <si>
    <t>消防隊</t>
    <rPh sb="0" eb="2">
      <t>ｓｂ</t>
    </rPh>
    <rPh sb="2" eb="3">
      <t>タイ</t>
    </rPh>
    <phoneticPr fontId="1"/>
  </si>
  <si>
    <t>はしご隊</t>
    <rPh sb="3" eb="4">
      <t>タイ</t>
    </rPh>
    <phoneticPr fontId="1"/>
  </si>
  <si>
    <t>救助隊</t>
    <rPh sb="0" eb="2">
      <t>キュウジョ</t>
    </rPh>
    <rPh sb="2" eb="3">
      <t>タイ</t>
    </rPh>
    <phoneticPr fontId="1"/>
  </si>
  <si>
    <t>救急隊</t>
    <rPh sb="0" eb="2">
      <t>キュウキュウ</t>
    </rPh>
    <rPh sb="2" eb="3">
      <t>タイ</t>
    </rPh>
    <phoneticPr fontId="1"/>
  </si>
  <si>
    <t>※　（　）内は、再任用職員数
　　 現有数には含まない</t>
    <rPh sb="5" eb="6">
      <t>ナイ</t>
    </rPh>
    <rPh sb="8" eb="11">
      <t>サイニンヨウ</t>
    </rPh>
    <rPh sb="11" eb="13">
      <t>ショクイン</t>
    </rPh>
    <rPh sb="13" eb="14">
      <t>スウ</t>
    </rPh>
    <rPh sb="18" eb="20">
      <t>ゲンユウ</t>
    </rPh>
    <rPh sb="20" eb="21">
      <t>スウ</t>
    </rPh>
    <rPh sb="23" eb="24">
      <t>フク</t>
    </rPh>
    <phoneticPr fontId="1"/>
  </si>
  <si>
    <t>※ （　　）は再任用職員数</t>
    <rPh sb="7" eb="10">
      <t>サイニンヨウ</t>
    </rPh>
    <rPh sb="10" eb="12">
      <t>ショクイン</t>
    </rPh>
    <rPh sb="12" eb="13">
      <t>スウ</t>
    </rPh>
    <phoneticPr fontId="1"/>
  </si>
  <si>
    <t xml:space="preserve">              ― </t>
    <phoneticPr fontId="1"/>
  </si>
  <si>
    <t>平成29年度</t>
    <rPh sb="0" eb="2">
      <t>ヘイセイ</t>
    </rPh>
    <rPh sb="4" eb="6">
      <t>ネンド</t>
    </rPh>
    <phoneticPr fontId="1"/>
  </si>
  <si>
    <t>平成28年度</t>
    <rPh sb="0" eb="2">
      <t>ヘイセイ</t>
    </rPh>
    <rPh sb="4" eb="5">
      <t>ネン</t>
    </rPh>
    <phoneticPr fontId="1"/>
  </si>
  <si>
    <t>災害対応特殊高規格救急自動車1台　　　　　　　高規格救急自動車1台</t>
    <rPh sb="0" eb="2">
      <t>サイガイ</t>
    </rPh>
    <rPh sb="2" eb="4">
      <t>タイオウ</t>
    </rPh>
    <rPh sb="4" eb="6">
      <t>トクシュ</t>
    </rPh>
    <rPh sb="6" eb="9">
      <t>コウキカク</t>
    </rPh>
    <rPh sb="9" eb="11">
      <t>キュウキュウ</t>
    </rPh>
    <rPh sb="11" eb="14">
      <t>ジドウシャ</t>
    </rPh>
    <rPh sb="15" eb="16">
      <t>ダイ</t>
    </rPh>
    <rPh sb="23" eb="26">
      <t>コウキカク</t>
    </rPh>
    <rPh sb="26" eb="28">
      <t>キュウキュウ</t>
    </rPh>
    <rPh sb="28" eb="31">
      <t>ジドウシャ</t>
    </rPh>
    <rPh sb="32" eb="33">
      <t>ダイ</t>
    </rPh>
    <phoneticPr fontId="1"/>
  </si>
  <si>
    <t>通信指令研修</t>
    <rPh sb="0" eb="2">
      <t>ツウシン</t>
    </rPh>
    <rPh sb="2" eb="4">
      <t>シレイ</t>
    </rPh>
    <rPh sb="4" eb="6">
      <t>ケンシュウ</t>
    </rPh>
    <phoneticPr fontId="1"/>
  </si>
  <si>
    <t>大阪市消防局火災調査受託研修</t>
    <rPh sb="6" eb="8">
      <t>カサイ</t>
    </rPh>
    <rPh sb="8" eb="10">
      <t>チョウサ</t>
    </rPh>
    <rPh sb="10" eb="12">
      <t>ジュタク</t>
    </rPh>
    <rPh sb="12" eb="14">
      <t>ケンシュウ</t>
    </rPh>
    <phoneticPr fontId="1"/>
  </si>
  <si>
    <t>大阪市消防局救助隊電気災害受託研修Ⅱ</t>
    <rPh sb="6" eb="8">
      <t>キュウジョ</t>
    </rPh>
    <rPh sb="8" eb="9">
      <t>タイ</t>
    </rPh>
    <rPh sb="9" eb="11">
      <t>デンキ</t>
    </rPh>
    <rPh sb="11" eb="13">
      <t>サイガイ</t>
    </rPh>
    <rPh sb="13" eb="15">
      <t>ジュタク</t>
    </rPh>
    <rPh sb="15" eb="17">
      <t>ケンシュウ</t>
    </rPh>
    <phoneticPr fontId="1"/>
  </si>
  <si>
    <t>つ</t>
    <phoneticPr fontId="1"/>
  </si>
  <si>
    <t>（㎥/分）</t>
    <phoneticPr fontId="1"/>
  </si>
  <si>
    <t>（CC）</t>
    <phoneticPr fontId="1"/>
  </si>
  <si>
    <t>（㎜）</t>
    <phoneticPr fontId="1"/>
  </si>
  <si>
    <t>（人）</t>
    <phoneticPr fontId="1"/>
  </si>
  <si>
    <t>（㎏）</t>
    <phoneticPr fontId="1"/>
  </si>
  <si>
    <t>幅</t>
    <rPh sb="0" eb="1">
      <t>ハバ</t>
    </rPh>
    <phoneticPr fontId="1"/>
  </si>
  <si>
    <t>乗車定員</t>
    <rPh sb="0" eb="2">
      <t>ジョウシャ</t>
    </rPh>
    <rPh sb="2" eb="4">
      <t>テイイン</t>
    </rPh>
    <phoneticPr fontId="1"/>
  </si>
  <si>
    <t>車両総重量</t>
    <rPh sb="0" eb="2">
      <t>シャリョウ</t>
    </rPh>
    <rPh sb="2" eb="5">
      <t>ソウジュウリョウ</t>
    </rPh>
    <phoneticPr fontId="1"/>
  </si>
  <si>
    <t>（PS)</t>
    <phoneticPr fontId="1"/>
  </si>
  <si>
    <t>DBA-ZC72S</t>
    <phoneticPr fontId="1"/>
  </si>
  <si>
    <t>EBD-S321V</t>
    <phoneticPr fontId="1"/>
  </si>
  <si>
    <t>CBF-TRH200V</t>
    <phoneticPr fontId="1"/>
  </si>
  <si>
    <t>SDG-GX7JGAA改</t>
    <phoneticPr fontId="1"/>
  </si>
  <si>
    <t>TKG-XZU640M</t>
    <phoneticPr fontId="1"/>
  </si>
  <si>
    <t>ふ</t>
    <phoneticPr fontId="1"/>
  </si>
  <si>
    <t>馬 力</t>
    <rPh sb="0" eb="1">
      <t>ウマ</t>
    </rPh>
    <rPh sb="2" eb="3">
      <t>チカラ</t>
    </rPh>
    <phoneticPr fontId="1"/>
  </si>
  <si>
    <t>放 水 量</t>
    <rPh sb="0" eb="1">
      <t>ホウ</t>
    </rPh>
    <rPh sb="2" eb="3">
      <t>スイ</t>
    </rPh>
    <rPh sb="4" eb="5">
      <t>リョウ</t>
    </rPh>
    <phoneticPr fontId="1"/>
  </si>
  <si>
    <t>排 気 量</t>
    <rPh sb="0" eb="1">
      <t>ハイ</t>
    </rPh>
    <rPh sb="2" eb="3">
      <t>キ</t>
    </rPh>
    <rPh sb="4" eb="5">
      <t>リョウ</t>
    </rPh>
    <phoneticPr fontId="1"/>
  </si>
  <si>
    <t>長　　さ</t>
    <rPh sb="0" eb="1">
      <t>ナガ</t>
    </rPh>
    <phoneticPr fontId="1"/>
  </si>
  <si>
    <t>高　　さ</t>
    <rPh sb="0" eb="1">
      <t>タカ</t>
    </rPh>
    <phoneticPr fontId="1"/>
  </si>
  <si>
    <t>車 両 重 量</t>
    <rPh sb="0" eb="1">
      <t>クルマ</t>
    </rPh>
    <rPh sb="2" eb="3">
      <t>リョウ</t>
    </rPh>
    <rPh sb="4" eb="5">
      <t>ジュウ</t>
    </rPh>
    <rPh sb="6" eb="7">
      <t>リョウ</t>
    </rPh>
    <phoneticPr fontId="1"/>
  </si>
  <si>
    <t>登 　録 　番 　号</t>
    <rPh sb="0" eb="1">
      <t>トウ</t>
    </rPh>
    <rPh sb="3" eb="4">
      <t>ロク</t>
    </rPh>
    <rPh sb="6" eb="7">
      <t>バン</t>
    </rPh>
    <rPh sb="9" eb="10">
      <t>ゴウ</t>
    </rPh>
    <phoneticPr fontId="1"/>
  </si>
  <si>
    <t>年　　式</t>
    <rPh sb="0" eb="1">
      <t>ネン</t>
    </rPh>
    <rPh sb="3" eb="4">
      <t>シキ</t>
    </rPh>
    <phoneticPr fontId="1"/>
  </si>
  <si>
    <t>型　　　　式</t>
    <rPh sb="0" eb="1">
      <t>カタ</t>
    </rPh>
    <rPh sb="5" eb="6">
      <t>シキ</t>
    </rPh>
    <phoneticPr fontId="1"/>
  </si>
  <si>
    <t>所　 属</t>
    <rPh sb="0" eb="1">
      <t>トコロ</t>
    </rPh>
    <rPh sb="3" eb="4">
      <t>ゾク</t>
    </rPh>
    <phoneticPr fontId="1"/>
  </si>
  <si>
    <t>車両修繕　　　　　　　　　（件）</t>
    <rPh sb="0" eb="2">
      <t>シャリョウ</t>
    </rPh>
    <rPh sb="2" eb="4">
      <t>シュウゼン</t>
    </rPh>
    <rPh sb="14" eb="15">
      <t>ケン</t>
    </rPh>
    <phoneticPr fontId="1"/>
  </si>
  <si>
    <t>化学車隊</t>
    <rPh sb="0" eb="2">
      <t>カガク</t>
    </rPh>
    <rPh sb="2" eb="3">
      <t>シャ</t>
    </rPh>
    <rPh sb="3" eb="4">
      <t>タイ</t>
    </rPh>
    <phoneticPr fontId="1"/>
  </si>
  <si>
    <t>（消防隊乗換運用）</t>
    <phoneticPr fontId="1"/>
  </si>
  <si>
    <t>消防署</t>
    <rPh sb="0" eb="2">
      <t>ｓｂ</t>
    </rPh>
    <rPh sb="2" eb="3">
      <t>ショ</t>
    </rPh>
    <phoneticPr fontId="1"/>
  </si>
  <si>
    <t>（ 消防署 ）</t>
    <rPh sb="2" eb="3">
      <t>ショウ</t>
    </rPh>
    <rPh sb="3" eb="4">
      <t>ボウ</t>
    </rPh>
    <rPh sb="4" eb="5">
      <t>ショ</t>
    </rPh>
    <phoneticPr fontId="1"/>
  </si>
  <si>
    <t>昭和45年3月</t>
    <phoneticPr fontId="1"/>
  </si>
  <si>
    <t>昭和56年5月</t>
    <phoneticPr fontId="1"/>
  </si>
  <si>
    <t xml:space="preserve"> 上松町3-7-21</t>
    <phoneticPr fontId="1"/>
  </si>
  <si>
    <t xml:space="preserve"> 岡山町262-5</t>
    <phoneticPr fontId="1"/>
  </si>
  <si>
    <t>春木若松町22-27</t>
    <phoneticPr fontId="1"/>
  </si>
  <si>
    <t>部品・消耗品等　　　　　（件）</t>
    <rPh sb="0" eb="2">
      <t>ブヒン</t>
    </rPh>
    <rPh sb="3" eb="5">
      <t>ショウモウ</t>
    </rPh>
    <rPh sb="5" eb="6">
      <t>ヒン</t>
    </rPh>
    <rPh sb="6" eb="7">
      <t>トウ</t>
    </rPh>
    <rPh sb="13" eb="14">
      <t>ケン</t>
    </rPh>
    <phoneticPr fontId="1"/>
  </si>
  <si>
    <t>車検以外の法定点検</t>
    <rPh sb="0" eb="2">
      <t>シャケン</t>
    </rPh>
    <rPh sb="2" eb="4">
      <t>イガイ</t>
    </rPh>
    <rPh sb="5" eb="7">
      <t>ホウテイ</t>
    </rPh>
    <rPh sb="7" eb="9">
      <t>テンケン</t>
    </rPh>
    <phoneticPr fontId="1"/>
  </si>
  <si>
    <t>車両に係る部品調達・消耗品の購入等</t>
    <rPh sb="3" eb="4">
      <t>カカ</t>
    </rPh>
    <rPh sb="5" eb="7">
      <t>ブヒン</t>
    </rPh>
    <rPh sb="7" eb="9">
      <t>チョウタツ</t>
    </rPh>
    <rPh sb="10" eb="12">
      <t>ショウモウ</t>
    </rPh>
    <rPh sb="12" eb="13">
      <t>ヒン</t>
    </rPh>
    <rPh sb="14" eb="16">
      <t>コウニュウ</t>
    </rPh>
    <rPh sb="16" eb="17">
      <t>トウ</t>
    </rPh>
    <phoneticPr fontId="1"/>
  </si>
  <si>
    <t>ポンプ車（水槽付CD-Ⅰ）</t>
    <phoneticPr fontId="1"/>
  </si>
  <si>
    <t>ポンプ車（水槽付CD-Ⅰ）</t>
    <phoneticPr fontId="1"/>
  </si>
  <si>
    <t>平成</t>
  </si>
  <si>
    <t>年</t>
  </si>
  <si>
    <t>TKG-XZU685M</t>
    <phoneticPr fontId="1"/>
  </si>
  <si>
    <t>TKG-XZU685M</t>
    <phoneticPr fontId="1"/>
  </si>
  <si>
    <t>ABF-TRY230</t>
    <phoneticPr fontId="1"/>
  </si>
  <si>
    <t>消防司令</t>
    <rPh sb="0" eb="4">
      <t>ｓｂｓｒ</t>
    </rPh>
    <phoneticPr fontId="1"/>
  </si>
  <si>
    <t>消防司令補</t>
    <phoneticPr fontId="1"/>
  </si>
  <si>
    <t>平成29年度</t>
    <rPh sb="0" eb="2">
      <t>ヘイセイ</t>
    </rPh>
    <rPh sb="4" eb="5">
      <t>ネン</t>
    </rPh>
    <phoneticPr fontId="1"/>
  </si>
  <si>
    <t>ち</t>
    <phoneticPr fontId="1"/>
  </si>
  <si>
    <t>司令車</t>
    <rPh sb="0" eb="2">
      <t>シレイ</t>
    </rPh>
    <rPh sb="2" eb="3">
      <t>シャ</t>
    </rPh>
    <phoneticPr fontId="1"/>
  </si>
  <si>
    <t>あ</t>
    <phoneticPr fontId="1"/>
  </si>
  <si>
    <t>警備活動車</t>
    <rPh sb="0" eb="2">
      <t>ケイビ</t>
    </rPh>
    <rPh sb="2" eb="4">
      <t>カツドウ</t>
    </rPh>
    <rPh sb="4" eb="5">
      <t>シャ</t>
    </rPh>
    <phoneticPr fontId="1"/>
  </si>
  <si>
    <t>非常用高規格救急車</t>
    <rPh sb="0" eb="1">
      <t>ヒ</t>
    </rPh>
    <rPh sb="1" eb="3">
      <t>ジョウヨウ</t>
    </rPh>
    <rPh sb="3" eb="6">
      <t>コウキカク</t>
    </rPh>
    <rPh sb="6" eb="9">
      <t>キュウキュウシャ</t>
    </rPh>
    <phoneticPr fontId="1"/>
  </si>
  <si>
    <t>さ</t>
    <phoneticPr fontId="1"/>
  </si>
  <si>
    <t>す</t>
    <phoneticPr fontId="1"/>
  </si>
  <si>
    <t>平成</t>
    <phoneticPr fontId="1"/>
  </si>
  <si>
    <t>年</t>
    <phoneticPr fontId="1"/>
  </si>
  <si>
    <t>ポンプ車（水槽付CD-Ⅰ）</t>
    <phoneticPr fontId="1"/>
  </si>
  <si>
    <t>消防司令長</t>
    <rPh sb="0" eb="2">
      <t>ショウボウ</t>
    </rPh>
    <rPh sb="2" eb="4">
      <t>シレイ</t>
    </rPh>
    <rPh sb="4" eb="5">
      <t>チョウ</t>
    </rPh>
    <phoneticPr fontId="1"/>
  </si>
  <si>
    <t>災害対応特殊消防ポンプ自動車（CD-Ⅰ型）1台</t>
    <phoneticPr fontId="1"/>
  </si>
  <si>
    <t>法定点検　　　　　　　　　（件）</t>
    <rPh sb="0" eb="2">
      <t>ホウテイ</t>
    </rPh>
    <rPh sb="2" eb="4">
      <t>テンケン</t>
    </rPh>
    <rPh sb="14" eb="15">
      <t>ケン</t>
    </rPh>
    <phoneticPr fontId="1"/>
  </si>
  <si>
    <t>DAA-ZWR80G</t>
    <phoneticPr fontId="1"/>
  </si>
  <si>
    <t>EBD-S321V</t>
    <phoneticPr fontId="1"/>
  </si>
  <si>
    <t>TKG-XZU685</t>
    <phoneticPr fontId="1"/>
  </si>
  <si>
    <t>SDG-GX7JGAA改</t>
    <phoneticPr fontId="1"/>
  </si>
  <si>
    <t>人員搬送車</t>
    <rPh sb="0" eb="2">
      <t>ジンイン</t>
    </rPh>
    <rPh sb="2" eb="4">
      <t>ハンソウ</t>
    </rPh>
    <rPh sb="4" eb="5">
      <t>シャ</t>
    </rPh>
    <phoneticPr fontId="1"/>
  </si>
  <si>
    <t>平成30年度</t>
    <rPh sb="0" eb="2">
      <t>ヘイセイ</t>
    </rPh>
    <rPh sb="4" eb="6">
      <t>ネンド</t>
    </rPh>
    <phoneticPr fontId="1"/>
  </si>
  <si>
    <t>火薬類取締法(昭和25年法律第149号)に基づく事務のうち、大阪府から委任を受けたものに関すること。</t>
    <phoneticPr fontId="1"/>
  </si>
  <si>
    <t>高圧ガス保安法(昭和26年法律第204号)に基づく事務のうち、大阪府から委任を受けたものに関すること。</t>
    <phoneticPr fontId="1"/>
  </si>
  <si>
    <t>液化石油ガスの保安の確保及び取引の適正化に関する法律(昭和42年法律第149号)に基づく事務のうち、大阪府から委任を受けたものに関すること。</t>
    <phoneticPr fontId="1"/>
  </si>
  <si>
    <t>岸和田市消防団に関すること。</t>
    <rPh sb="0" eb="4">
      <t>キシワダシ</t>
    </rPh>
    <phoneticPr fontId="1"/>
  </si>
  <si>
    <t>他の課の所管に属しないこと。</t>
    <rPh sb="4" eb="6">
      <t>ショカン</t>
    </rPh>
    <rPh sb="7" eb="8">
      <t>ゾク</t>
    </rPh>
    <phoneticPr fontId="1"/>
  </si>
  <si>
    <t xml:space="preserve">  〈救急係〉</t>
    <rPh sb="3" eb="5">
      <t>キュウキュウ</t>
    </rPh>
    <rPh sb="5" eb="6">
      <t>カカリ</t>
    </rPh>
    <phoneticPr fontId="1"/>
  </si>
  <si>
    <t>救急業務の高度化の推進及びこれに係る関係機関との連絡調整に関すること。</t>
    <rPh sb="0" eb="2">
      <t>キュウキュウ</t>
    </rPh>
    <rPh sb="2" eb="4">
      <t>ギョウム</t>
    </rPh>
    <rPh sb="5" eb="8">
      <t>コウドカ</t>
    </rPh>
    <rPh sb="9" eb="11">
      <t>スイシン</t>
    </rPh>
    <rPh sb="11" eb="12">
      <t>オヨ</t>
    </rPh>
    <rPh sb="16" eb="17">
      <t>カカワ</t>
    </rPh>
    <rPh sb="18" eb="20">
      <t>カンケイ</t>
    </rPh>
    <rPh sb="20" eb="22">
      <t>キカン</t>
    </rPh>
    <rPh sb="24" eb="26">
      <t>レンラク</t>
    </rPh>
    <rPh sb="26" eb="28">
      <t>チョウセイ</t>
    </rPh>
    <rPh sb="29" eb="30">
      <t>カン</t>
    </rPh>
    <phoneticPr fontId="1"/>
  </si>
  <si>
    <t>救急活動に係る方針の策定及び事後検証に関すること。</t>
    <rPh sb="0" eb="2">
      <t>キュウキュウ</t>
    </rPh>
    <rPh sb="2" eb="4">
      <t>カツドウ</t>
    </rPh>
    <rPh sb="5" eb="6">
      <t>カカワ</t>
    </rPh>
    <rPh sb="7" eb="9">
      <t>ホウシン</t>
    </rPh>
    <rPh sb="10" eb="12">
      <t>サクテイ</t>
    </rPh>
    <rPh sb="12" eb="13">
      <t>オヨ</t>
    </rPh>
    <rPh sb="14" eb="16">
      <t>ジゴ</t>
    </rPh>
    <rPh sb="16" eb="18">
      <t>ケンショウ</t>
    </rPh>
    <rPh sb="19" eb="20">
      <t>カン</t>
    </rPh>
    <phoneticPr fontId="1"/>
  </si>
  <si>
    <t>救急業務に従事する職員の研修及び指導に関すること。</t>
    <rPh sb="0" eb="2">
      <t>キュウキュウ</t>
    </rPh>
    <rPh sb="2" eb="4">
      <t>ギョウム</t>
    </rPh>
    <rPh sb="5" eb="7">
      <t>ジュウジ</t>
    </rPh>
    <rPh sb="9" eb="11">
      <t>ショクイン</t>
    </rPh>
    <rPh sb="12" eb="14">
      <t>ケンシュウ</t>
    </rPh>
    <rPh sb="14" eb="15">
      <t>オヨ</t>
    </rPh>
    <rPh sb="16" eb="18">
      <t>シドウ</t>
    </rPh>
    <rPh sb="19" eb="20">
      <t>カン</t>
    </rPh>
    <phoneticPr fontId="1"/>
  </si>
  <si>
    <t>岸和田市の消防力</t>
    <rPh sb="0" eb="4">
      <t>ｋｗｄ</t>
    </rPh>
    <rPh sb="5" eb="8">
      <t>ショウボウリョク</t>
    </rPh>
    <phoneticPr fontId="1"/>
  </si>
  <si>
    <t>整備指針に示されている数</t>
    <rPh sb="0" eb="2">
      <t>セイビ</t>
    </rPh>
    <rPh sb="2" eb="4">
      <t>シシン</t>
    </rPh>
    <rPh sb="5" eb="6">
      <t>シメ</t>
    </rPh>
    <rPh sb="11" eb="12">
      <t>スウ</t>
    </rPh>
    <phoneticPr fontId="1"/>
  </si>
  <si>
    <t xml:space="preserve">               ― </t>
    <phoneticPr fontId="1"/>
  </si>
  <si>
    <t xml:space="preserve">              ―</t>
    <phoneticPr fontId="1"/>
  </si>
  <si>
    <t xml:space="preserve">              ― </t>
    <phoneticPr fontId="1"/>
  </si>
  <si>
    <t>施　　　　　　設</t>
    <rPh sb="0" eb="1">
      <t>シ</t>
    </rPh>
    <rPh sb="7" eb="8">
      <t>セツ</t>
    </rPh>
    <phoneticPr fontId="1"/>
  </si>
  <si>
    <t>人　　　　　　　　　　　員</t>
    <rPh sb="0" eb="1">
      <t>ヒト</t>
    </rPh>
    <rPh sb="12" eb="13">
      <t>イン</t>
    </rPh>
    <phoneticPr fontId="1"/>
  </si>
  <si>
    <t xml:space="preserve">              ―</t>
    <phoneticPr fontId="1"/>
  </si>
  <si>
    <t xml:space="preserve">        ― </t>
    <phoneticPr fontId="1"/>
  </si>
  <si>
    <t>防火対象物の立入検査に関すること。</t>
    <rPh sb="0" eb="2">
      <t>ボウカ</t>
    </rPh>
    <rPh sb="2" eb="5">
      <t>タイショウブツ</t>
    </rPh>
    <rPh sb="6" eb="8">
      <t>タチイリ</t>
    </rPh>
    <rPh sb="8" eb="10">
      <t>ケンサ</t>
    </rPh>
    <rPh sb="11" eb="12">
      <t>カン</t>
    </rPh>
    <phoneticPr fontId="1"/>
  </si>
  <si>
    <t>火災の原因及び損害の調査に関すること。</t>
    <rPh sb="0" eb="2">
      <t>カサイ</t>
    </rPh>
    <rPh sb="3" eb="5">
      <t>ゲンイン</t>
    </rPh>
    <rPh sb="5" eb="6">
      <t>オヨ</t>
    </rPh>
    <rPh sb="7" eb="9">
      <t>ソンガイ</t>
    </rPh>
    <rPh sb="10" eb="12">
      <t>チョウサ</t>
    </rPh>
    <rPh sb="13" eb="14">
      <t>カン</t>
    </rPh>
    <phoneticPr fontId="1"/>
  </si>
  <si>
    <t>平成30年度</t>
    <rPh sb="0" eb="2">
      <t>ヘイセイ</t>
    </rPh>
    <rPh sb="4" eb="5">
      <t>ネン</t>
    </rPh>
    <phoneticPr fontId="1"/>
  </si>
  <si>
    <t>パトロール車</t>
    <phoneticPr fontId="1"/>
  </si>
  <si>
    <t>資機材搬送車</t>
    <phoneticPr fontId="1"/>
  </si>
  <si>
    <t>安全運転管理者法定講習</t>
    <rPh sb="0" eb="2">
      <t>アンゼン</t>
    </rPh>
    <rPh sb="2" eb="4">
      <t>ウンテン</t>
    </rPh>
    <rPh sb="4" eb="7">
      <t>カンリシャ</t>
    </rPh>
    <rPh sb="7" eb="9">
      <t>ホウテイ</t>
    </rPh>
    <rPh sb="9" eb="11">
      <t>コウシュウ</t>
    </rPh>
    <phoneticPr fontId="1"/>
  </si>
  <si>
    <t>普通　準中型</t>
    <rPh sb="0" eb="2">
      <t>フツウ</t>
    </rPh>
    <rPh sb="3" eb="4">
      <t>ジュン</t>
    </rPh>
    <rPh sb="4" eb="6">
      <t>チュウガタ</t>
    </rPh>
    <phoneticPr fontId="1"/>
  </si>
  <si>
    <t>消防司令　消防司令補　消防士長　消防士</t>
    <rPh sb="0" eb="4">
      <t>ｓｂｓｒ</t>
    </rPh>
    <rPh sb="5" eb="7">
      <t>ショウボウ</t>
    </rPh>
    <rPh sb="7" eb="9">
      <t>シレイ</t>
    </rPh>
    <rPh sb="9" eb="10">
      <t>ホ</t>
    </rPh>
    <rPh sb="11" eb="15">
      <t>ショウボウシチョウ</t>
    </rPh>
    <rPh sb="16" eb="19">
      <t>ショウボウシ</t>
    </rPh>
    <phoneticPr fontId="1"/>
  </si>
  <si>
    <t>消防士長　消防士</t>
    <rPh sb="0" eb="4">
      <t>ショウボウシチョウ</t>
    </rPh>
    <rPh sb="5" eb="8">
      <t>ショウボウシ</t>
    </rPh>
    <phoneticPr fontId="1"/>
  </si>
  <si>
    <t>消防士長</t>
    <rPh sb="0" eb="4">
      <t>ｓｂｓｔ</t>
    </rPh>
    <phoneticPr fontId="1"/>
  </si>
  <si>
    <t>堺市消防局特別高度救助隊受託研修</t>
    <rPh sb="0" eb="2">
      <t>サカイシ</t>
    </rPh>
    <rPh sb="2" eb="4">
      <t>ショウボウ</t>
    </rPh>
    <rPh sb="4" eb="5">
      <t>キョク</t>
    </rPh>
    <rPh sb="5" eb="7">
      <t>トクベツ</t>
    </rPh>
    <rPh sb="7" eb="9">
      <t>コウド</t>
    </rPh>
    <rPh sb="9" eb="12">
      <t>ｋｊｔ</t>
    </rPh>
    <rPh sb="12" eb="14">
      <t>ジュタク</t>
    </rPh>
    <rPh sb="14" eb="16">
      <t>ケンシュウ</t>
    </rPh>
    <phoneticPr fontId="1"/>
  </si>
  <si>
    <t>非常用高規格救急車</t>
    <rPh sb="0" eb="3">
      <t>ヒジョウヨウ</t>
    </rPh>
    <rPh sb="3" eb="6">
      <t>コウキカク</t>
    </rPh>
    <rPh sb="6" eb="9">
      <t>キュウキュウシャ</t>
    </rPh>
    <phoneticPr fontId="1"/>
  </si>
  <si>
    <t>ち</t>
    <phoneticPr fontId="1"/>
  </si>
  <si>
    <t>令和</t>
    <rPh sb="0" eb="2">
      <t>レイワ</t>
    </rPh>
    <phoneticPr fontId="1"/>
  </si>
  <si>
    <t>令和2年3月</t>
    <rPh sb="0" eb="2">
      <t>レイワ</t>
    </rPh>
    <rPh sb="3" eb="4">
      <t>ネン</t>
    </rPh>
    <rPh sb="5" eb="6">
      <t>ツキ</t>
    </rPh>
    <phoneticPr fontId="1"/>
  </si>
  <si>
    <t xml:space="preserve">― </t>
  </si>
  <si>
    <t>通信指令係</t>
    <rPh sb="0" eb="2">
      <t>ツウシン</t>
    </rPh>
    <rPh sb="4" eb="5">
      <t>ガカリ</t>
    </rPh>
    <phoneticPr fontId="1"/>
  </si>
  <si>
    <t>消防司令補</t>
    <rPh sb="0" eb="5">
      <t>ｓｂｓｒｈ</t>
    </rPh>
    <phoneticPr fontId="1"/>
  </si>
  <si>
    <t>消防車両一覧表</t>
    <rPh sb="0" eb="2">
      <t>ショウボウ</t>
    </rPh>
    <rPh sb="2" eb="4">
      <t>シャリョウ</t>
    </rPh>
    <rPh sb="4" eb="6">
      <t>イチラン</t>
    </rPh>
    <rPh sb="6" eb="7">
      <t>ヒョウ</t>
    </rPh>
    <phoneticPr fontId="1"/>
  </si>
  <si>
    <t>そ の 他</t>
    <rPh sb="4" eb="5">
      <t>タ</t>
    </rPh>
    <phoneticPr fontId="1"/>
  </si>
  <si>
    <t>機器等修繕　　　　　 　　（件）</t>
    <rPh sb="0" eb="2">
      <t>キキ</t>
    </rPh>
    <rPh sb="2" eb="3">
      <t>トウ</t>
    </rPh>
    <rPh sb="3" eb="5">
      <t>シュウゼン</t>
    </rPh>
    <rPh sb="14" eb="15">
      <t>ケン</t>
    </rPh>
    <phoneticPr fontId="1"/>
  </si>
  <si>
    <t>積載機器や装備品等の修繕、整備</t>
    <rPh sb="0" eb="2">
      <t>セキサイ</t>
    </rPh>
    <rPh sb="2" eb="4">
      <t>キキ</t>
    </rPh>
    <rPh sb="5" eb="8">
      <t>ソウビヒン</t>
    </rPh>
    <rPh sb="8" eb="9">
      <t>トウ</t>
    </rPh>
    <rPh sb="10" eb="12">
      <t>シュウゼン</t>
    </rPh>
    <rPh sb="13" eb="15">
      <t>セイビ</t>
    </rPh>
    <phoneticPr fontId="1"/>
  </si>
  <si>
    <t>定期分解整備　　　　　　（件）</t>
    <rPh sb="0" eb="2">
      <t>テイキ</t>
    </rPh>
    <rPh sb="2" eb="4">
      <t>ブンカイ</t>
    </rPh>
    <rPh sb="4" eb="6">
      <t>セイビ</t>
    </rPh>
    <rPh sb="13" eb="14">
      <t>ケン</t>
    </rPh>
    <phoneticPr fontId="1"/>
  </si>
  <si>
    <t xml:space="preserve">  〈通信指令係〉</t>
    <rPh sb="3" eb="5">
      <t>ツウシン</t>
    </rPh>
    <rPh sb="7" eb="8">
      <t>カカリ</t>
    </rPh>
    <phoneticPr fontId="1"/>
  </si>
  <si>
    <t>署活動車</t>
    <rPh sb="0" eb="1">
      <t>ショ</t>
    </rPh>
    <rPh sb="1" eb="3">
      <t>カツドウ</t>
    </rPh>
    <rPh sb="3" eb="4">
      <t>シャ</t>
    </rPh>
    <phoneticPr fontId="1"/>
  </si>
  <si>
    <t>支援車</t>
    <rPh sb="0" eb="2">
      <t>シエン</t>
    </rPh>
    <rPh sb="2" eb="3">
      <t>シャ</t>
    </rPh>
    <phoneticPr fontId="1"/>
  </si>
  <si>
    <t>令和</t>
    <rPh sb="0" eb="2">
      <t>レイワ</t>
    </rPh>
    <phoneticPr fontId="1"/>
  </si>
  <si>
    <t>署活動車</t>
    <rPh sb="0" eb="1">
      <t>ショ</t>
    </rPh>
    <rPh sb="1" eb="4">
      <t>カツドウシャ</t>
    </rPh>
    <phoneticPr fontId="1"/>
  </si>
  <si>
    <t>（令和3年4月1日）</t>
    <rPh sb="1" eb="2">
      <t>レイ</t>
    </rPh>
    <rPh sb="2" eb="3">
      <t>ワ</t>
    </rPh>
    <rPh sb="4" eb="5">
      <t>ネン</t>
    </rPh>
    <rPh sb="5" eb="6">
      <t>ヘイネン</t>
    </rPh>
    <rPh sb="6" eb="7">
      <t>ツキ</t>
    </rPh>
    <rPh sb="8" eb="9">
      <t>ヒ</t>
    </rPh>
    <phoneticPr fontId="1"/>
  </si>
  <si>
    <t>（令和2年度中）</t>
    <rPh sb="1" eb="3">
      <t>レイワ</t>
    </rPh>
    <rPh sb="4" eb="6">
      <t>ネンド</t>
    </rPh>
    <rPh sb="6" eb="7">
      <t>チュウ</t>
    </rPh>
    <phoneticPr fontId="1"/>
  </si>
  <si>
    <t xml:space="preserve">（ 令和 3 年 4 月 1 日 ） </t>
    <rPh sb="2" eb="4">
      <t>レイワ</t>
    </rPh>
    <rPh sb="7" eb="8">
      <t>ネン</t>
    </rPh>
    <rPh sb="11" eb="12">
      <t>ツキ</t>
    </rPh>
    <rPh sb="15" eb="16">
      <t>ヒ</t>
    </rPh>
    <phoneticPr fontId="1"/>
  </si>
  <si>
    <t>（令和3年4月1日現在）</t>
    <rPh sb="1" eb="3">
      <t>レイワ</t>
    </rPh>
    <phoneticPr fontId="1"/>
  </si>
  <si>
    <t>普通自動車免許</t>
    <rPh sb="0" eb="2">
      <t>フツウ</t>
    </rPh>
    <phoneticPr fontId="11"/>
  </si>
  <si>
    <t>準中型自動車免許（5t）</t>
    <rPh sb="0" eb="1">
      <t>ジュン</t>
    </rPh>
    <rPh sb="1" eb="3">
      <t>チュウガタ</t>
    </rPh>
    <phoneticPr fontId="11"/>
  </si>
  <si>
    <t>準中型自動車免許（7.5t）</t>
    <rPh sb="0" eb="1">
      <t>ジュン</t>
    </rPh>
    <rPh sb="1" eb="3">
      <t>チュウガタ</t>
    </rPh>
    <phoneticPr fontId="11"/>
  </si>
  <si>
    <t>中型自動車免許（8t）</t>
    <rPh sb="0" eb="2">
      <t>チュウガタ</t>
    </rPh>
    <phoneticPr fontId="11"/>
  </si>
  <si>
    <t>中型自動車免許</t>
    <rPh sb="0" eb="2">
      <t>チュウガタ</t>
    </rPh>
    <phoneticPr fontId="11"/>
  </si>
  <si>
    <t>大型自動車免許</t>
    <rPh sb="0" eb="2">
      <t>オオガタ</t>
    </rPh>
    <rPh sb="2" eb="5">
      <t>ジドウシャ</t>
    </rPh>
    <rPh sb="5" eb="7">
      <t>メンキョ</t>
    </rPh>
    <phoneticPr fontId="11"/>
  </si>
  <si>
    <t>大型特殊自動車免許</t>
    <rPh sb="0" eb="2">
      <t>オオガタ</t>
    </rPh>
    <rPh sb="2" eb="4">
      <t>トクシュ</t>
    </rPh>
    <rPh sb="4" eb="7">
      <t>ジドウシャ</t>
    </rPh>
    <rPh sb="7" eb="9">
      <t>メンキョ</t>
    </rPh>
    <phoneticPr fontId="11"/>
  </si>
  <si>
    <t>危険物取扱免状</t>
    <rPh sb="0" eb="3">
      <t>キケンブツ</t>
    </rPh>
    <rPh sb="3" eb="5">
      <t>トリアツカイ</t>
    </rPh>
    <rPh sb="5" eb="7">
      <t>メンジョウ</t>
    </rPh>
    <phoneticPr fontId="11"/>
  </si>
  <si>
    <t>高圧ガス保安責任者</t>
    <rPh sb="0" eb="2">
      <t>コウアツ</t>
    </rPh>
    <rPh sb="4" eb="6">
      <t>ホアン</t>
    </rPh>
    <rPh sb="6" eb="9">
      <t>セキニンシャ</t>
    </rPh>
    <phoneticPr fontId="11"/>
  </si>
  <si>
    <t>衛生管理者</t>
    <rPh sb="0" eb="2">
      <t>エイセイ</t>
    </rPh>
    <rPh sb="2" eb="4">
      <t>カンリ</t>
    </rPh>
    <rPh sb="4" eb="5">
      <t>シャ</t>
    </rPh>
    <phoneticPr fontId="11"/>
  </si>
  <si>
    <t>1級．2級小型船舶操縦士</t>
    <rPh sb="1" eb="2">
      <t>キュウ</t>
    </rPh>
    <rPh sb="4" eb="5">
      <t>キュウ</t>
    </rPh>
    <rPh sb="5" eb="7">
      <t>コガタ</t>
    </rPh>
    <rPh sb="7" eb="9">
      <t>センパク</t>
    </rPh>
    <rPh sb="9" eb="12">
      <t>ソウジュウシ</t>
    </rPh>
    <phoneticPr fontId="11"/>
  </si>
  <si>
    <t>潜水士免許</t>
    <rPh sb="0" eb="3">
      <t>センスイシ</t>
    </rPh>
    <rPh sb="3" eb="5">
      <t>メンキョ</t>
    </rPh>
    <phoneticPr fontId="11"/>
  </si>
  <si>
    <t>玉掛技能</t>
    <rPh sb="0" eb="1">
      <t>タマ</t>
    </rPh>
    <rPh sb="1" eb="2">
      <t>カ</t>
    </rPh>
    <rPh sb="2" eb="4">
      <t>ギノウ</t>
    </rPh>
    <phoneticPr fontId="11"/>
  </si>
  <si>
    <t>小型移動式クレーン</t>
    <rPh sb="0" eb="2">
      <t>コガタ</t>
    </rPh>
    <rPh sb="2" eb="4">
      <t>イドウ</t>
    </rPh>
    <rPh sb="4" eb="5">
      <t>シキ</t>
    </rPh>
    <phoneticPr fontId="11"/>
  </si>
  <si>
    <t>第2種酸素欠乏危険作業主任者</t>
    <phoneticPr fontId="11"/>
  </si>
  <si>
    <t>救急救命士免許</t>
    <rPh sb="0" eb="5">
      <t>ｋｋｋ</t>
    </rPh>
    <rPh sb="5" eb="7">
      <t>メンキョ</t>
    </rPh>
    <phoneticPr fontId="11"/>
  </si>
  <si>
    <t>予防技術検定(防火査察)</t>
    <rPh sb="0" eb="2">
      <t>ヨボウ</t>
    </rPh>
    <rPh sb="2" eb="4">
      <t>ギジュツ</t>
    </rPh>
    <rPh sb="4" eb="6">
      <t>ケンテイ</t>
    </rPh>
    <rPh sb="7" eb="9">
      <t>ボウカ</t>
    </rPh>
    <rPh sb="9" eb="11">
      <t>ササツ</t>
    </rPh>
    <phoneticPr fontId="11"/>
  </si>
  <si>
    <t>予防技術検定(消防用設備等)</t>
    <rPh sb="0" eb="2">
      <t>ヨボウ</t>
    </rPh>
    <rPh sb="2" eb="4">
      <t>ギジュツ</t>
    </rPh>
    <rPh sb="4" eb="6">
      <t>ケンテイ</t>
    </rPh>
    <rPh sb="7" eb="10">
      <t>ショウボウヨウ</t>
    </rPh>
    <rPh sb="10" eb="12">
      <t>セツビ</t>
    </rPh>
    <rPh sb="12" eb="13">
      <t>トウ</t>
    </rPh>
    <phoneticPr fontId="11"/>
  </si>
  <si>
    <t>予防技術検定(危険物)</t>
    <rPh sb="0" eb="2">
      <t>ヨボウ</t>
    </rPh>
    <rPh sb="2" eb="4">
      <t>ギジュツ</t>
    </rPh>
    <rPh sb="4" eb="6">
      <t>ケンテイ</t>
    </rPh>
    <rPh sb="7" eb="10">
      <t>キケンブツ</t>
    </rPh>
    <phoneticPr fontId="11"/>
  </si>
  <si>
    <t>令和２年度</t>
    <rPh sb="0" eb="2">
      <t>レイワ</t>
    </rPh>
    <rPh sb="3" eb="5">
      <t>ネンド</t>
    </rPh>
    <phoneticPr fontId="1"/>
  </si>
  <si>
    <t>各年4月1日時点</t>
    <rPh sb="0" eb="2">
      <t>カクネン</t>
    </rPh>
    <rPh sb="3" eb="4">
      <t>ツキ</t>
    </rPh>
    <rPh sb="5" eb="6">
      <t>ヒ</t>
    </rPh>
    <rPh sb="6" eb="8">
      <t>ジテン</t>
    </rPh>
    <phoneticPr fontId="1"/>
  </si>
  <si>
    <t>―</t>
  </si>
  <si>
    <t>CBF-VNM20</t>
    <phoneticPr fontId="1"/>
  </si>
  <si>
    <t>3BD-S321V</t>
    <phoneticPr fontId="1"/>
  </si>
  <si>
    <t>ね</t>
    <phoneticPr fontId="1"/>
  </si>
  <si>
    <t>令和２年度職員教養実施状況</t>
    <rPh sb="0" eb="1">
      <t>レイ</t>
    </rPh>
    <rPh sb="1" eb="2">
      <t>ワ</t>
    </rPh>
    <rPh sb="3" eb="5">
      <t>ネンド</t>
    </rPh>
    <rPh sb="5" eb="7">
      <t>ショクイン</t>
    </rPh>
    <rPh sb="7" eb="9">
      <t>キョウヨウ</t>
    </rPh>
    <rPh sb="9" eb="11">
      <t>ジッシ</t>
    </rPh>
    <rPh sb="11" eb="13">
      <t>ジョウキョウ</t>
    </rPh>
    <phoneticPr fontId="1"/>
  </si>
  <si>
    <t>中止</t>
    <rPh sb="0" eb="2">
      <t>チュウシ</t>
    </rPh>
    <phoneticPr fontId="1"/>
  </si>
  <si>
    <t>消防司令補</t>
    <rPh sb="0" eb="2">
      <t>ショウボウ</t>
    </rPh>
    <rPh sb="2" eb="4">
      <t>シレイ</t>
    </rPh>
    <rPh sb="4" eb="5">
      <t>ホ</t>
    </rPh>
    <phoneticPr fontId="1"/>
  </si>
  <si>
    <t>消防司令長　消防司令</t>
    <rPh sb="0" eb="2">
      <t>ショウボウ</t>
    </rPh>
    <rPh sb="2" eb="4">
      <t>シレイ</t>
    </rPh>
    <rPh sb="4" eb="5">
      <t>チョウ</t>
    </rPh>
    <rPh sb="6" eb="8">
      <t>ショウボウ</t>
    </rPh>
    <rPh sb="8" eb="10">
      <t>シレイ</t>
    </rPh>
    <phoneticPr fontId="1"/>
  </si>
  <si>
    <t>消防司令　消防司令補</t>
    <rPh sb="0" eb="2">
      <t>ショウボウ</t>
    </rPh>
    <rPh sb="2" eb="4">
      <t>シレイ</t>
    </rPh>
    <rPh sb="5" eb="7">
      <t>ショウボウ</t>
    </rPh>
    <rPh sb="7" eb="10">
      <t>シレイホ</t>
    </rPh>
    <phoneticPr fontId="1"/>
  </si>
  <si>
    <t>消防士長　消防士</t>
    <rPh sb="0" eb="2">
      <t>ショウボウ</t>
    </rPh>
    <rPh sb="2" eb="4">
      <t>シチョウ</t>
    </rPh>
    <rPh sb="5" eb="8">
      <t>ショウボウシ</t>
    </rPh>
    <phoneticPr fontId="1"/>
  </si>
  <si>
    <t>消防司令補　消防士</t>
    <rPh sb="6" eb="9">
      <t>ショウボウシ</t>
    </rPh>
    <phoneticPr fontId="1"/>
  </si>
  <si>
    <t>特殊災害研修</t>
    <rPh sb="0" eb="2">
      <t>トクシュ</t>
    </rPh>
    <rPh sb="2" eb="4">
      <t>サイガイ</t>
    </rPh>
    <rPh sb="4" eb="6">
      <t>ケンシュウ</t>
    </rPh>
    <phoneticPr fontId="1"/>
  </si>
  <si>
    <t>体育指導員研修</t>
    <rPh sb="0" eb="2">
      <t>タイイク</t>
    </rPh>
    <rPh sb="2" eb="5">
      <t>シドウイン</t>
    </rPh>
    <rPh sb="5" eb="7">
      <t>ケンシュウ</t>
    </rPh>
    <phoneticPr fontId="1"/>
  </si>
  <si>
    <t>消火技術指導者研修</t>
    <rPh sb="0" eb="2">
      <t>ショウカ</t>
    </rPh>
    <rPh sb="2" eb="4">
      <t>ギジュツ</t>
    </rPh>
    <rPh sb="4" eb="7">
      <t>シドウシャ</t>
    </rPh>
    <rPh sb="7" eb="9">
      <t>ケンシュウ</t>
    </rPh>
    <phoneticPr fontId="1"/>
  </si>
  <si>
    <t>消防司令補　消防士長</t>
    <rPh sb="0" eb="2">
      <t>ショウボウ</t>
    </rPh>
    <rPh sb="2" eb="4">
      <t>シレイ</t>
    </rPh>
    <rPh sb="4" eb="5">
      <t>ホ</t>
    </rPh>
    <rPh sb="6" eb="10">
      <t>ショウボウシチョウ</t>
    </rPh>
    <phoneticPr fontId="1"/>
  </si>
  <si>
    <t>消防士長　</t>
    <rPh sb="0" eb="4">
      <t>ショウボウシチョウ</t>
    </rPh>
    <phoneticPr fontId="1"/>
  </si>
  <si>
    <t>※機関講習のみ、人数に対しての延べ回数を計上</t>
    <rPh sb="1" eb="3">
      <t>キカン</t>
    </rPh>
    <rPh sb="3" eb="5">
      <t>コウシュウ</t>
    </rPh>
    <rPh sb="8" eb="10">
      <t>ニンズウ</t>
    </rPh>
    <rPh sb="11" eb="12">
      <t>タイ</t>
    </rPh>
    <rPh sb="15" eb="16">
      <t>ノ</t>
    </rPh>
    <rPh sb="17" eb="19">
      <t>カイスウ</t>
    </rPh>
    <rPh sb="20" eb="22">
      <t>ケイジョウ</t>
    </rPh>
    <phoneticPr fontId="1"/>
  </si>
  <si>
    <t>平成31年度
（令和元年度）</t>
    <rPh sb="0" eb="2">
      <t>ヘイセイ</t>
    </rPh>
    <rPh sb="4" eb="6">
      <t>ネンド</t>
    </rPh>
    <rPh sb="8" eb="10">
      <t>レイワ</t>
    </rPh>
    <rPh sb="10" eb="12">
      <t>ガンネン</t>
    </rPh>
    <rPh sb="12" eb="13">
      <t>ド</t>
    </rPh>
    <phoneticPr fontId="1"/>
  </si>
  <si>
    <t>平成31年度
（令和元年度）</t>
    <rPh sb="0" eb="2">
      <t>ヘイセイ</t>
    </rPh>
    <rPh sb="4" eb="5">
      <t>ネン</t>
    </rPh>
    <rPh sb="8" eb="10">
      <t>レイワ</t>
    </rPh>
    <rPh sb="10" eb="12">
      <t>ガンネン</t>
    </rPh>
    <rPh sb="12" eb="13">
      <t>ド</t>
    </rPh>
    <phoneticPr fontId="1"/>
  </si>
  <si>
    <t>平成31年度
（令和元年度）</t>
    <rPh sb="0" eb="2">
      <t>ヘイセイ</t>
    </rPh>
    <rPh sb="4" eb="5">
      <t>ネン</t>
    </rPh>
    <rPh sb="8" eb="13">
      <t>レイワガンネンド</t>
    </rPh>
    <phoneticPr fontId="1"/>
  </si>
  <si>
    <t>関係諸団体の事務に関すること。</t>
    <phoneticPr fontId="1"/>
  </si>
  <si>
    <t>防火管理者の講習及び指導に関すること。</t>
  </si>
  <si>
    <t>防火対象物の立入検査に関すること。</t>
  </si>
  <si>
    <t>岸和田市忠岡町消防指令事務協議会に関すること。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</si>
</sst>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quot;(&quot;0&quot;)&quot;"/>
    <numFmt numFmtId="177" formatCode="#,##0_ "/>
    <numFmt numFmtId="178" formatCode="#,##0;&quot;△ &quot;#,##0"/>
    <numFmt numFmtId="179" formatCode="[$-411]ggge&quot;年&quot;m&quot;月&quot;"/>
    <numFmt numFmtId="180" formatCode="[$-411]ggge&quot;年&quot;"/>
    <numFmt numFmtId="181" formatCode="#,##0.00_ "/>
    <numFmt numFmtId="184" formatCode="#,##0_);[Red]\(#,##0\)"/>
    <numFmt numFmtId="185" formatCode="#,##0;&quot;△ &quot;#,##0&quot; &quot;"/>
    <numFmt numFmtId="186" formatCode="[=0]#;#,##0_ "/>
    <numFmt numFmtId="187" formatCode="[=0]#;&quot;(&quot;0&quot;)&quot;"/>
  </numFmts>
  <fonts count="47">
    <font>
      <sz val="11"/>
      <color theme="1"/>
      <name val="ＭＳ Ｐゴシック"/>
      <family val="3"/>
      <charset val="128"/>
      <scheme val="minor"/>
    </font>
    <font>
      <sz val="6"/>
      <name val="ＭＳ Ｐゴシック"/>
      <family val="3"/>
      <charset val="128"/>
    </font>
    <font>
      <sz val="6"/>
      <name val="ＭＳ Ｐゴシック"/>
      <family val="3"/>
      <charset val="128"/>
    </font>
    <font>
      <sz val="10.5"/>
      <color indexed="8"/>
      <name val="ＭＳ Ｐゴシック"/>
      <family val="3"/>
      <charset val="128"/>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18"/>
      <name val="平成明朝体W3"/>
      <family val="3"/>
      <charset val="128"/>
    </font>
    <font>
      <sz val="10"/>
      <name val="ＭＳ Ｐゴシック"/>
      <family val="3"/>
      <charset val="128"/>
    </font>
    <font>
      <sz val="6"/>
      <name val="游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28"/>
      <color theme="1"/>
      <name val="ＭＳ Ｐゴシック"/>
      <family val="3"/>
      <charset val="128"/>
      <scheme val="minor"/>
    </font>
    <font>
      <sz val="10.5"/>
      <color theme="1"/>
      <name val="ＭＳ Ｐゴシック"/>
      <family val="3"/>
      <charset val="128"/>
      <scheme val="minor"/>
    </font>
    <font>
      <sz val="10.5"/>
      <color theme="1"/>
      <name val="ＭＳ ゴシック"/>
      <family val="3"/>
      <charset val="128"/>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11"/>
      <color theme="1"/>
      <name val="ＭＳ 明朝"/>
      <family val="1"/>
      <charset val="128"/>
    </font>
    <font>
      <sz val="14"/>
      <color theme="1"/>
      <name val="ＭＳ 明朝"/>
      <family val="1"/>
      <charset val="128"/>
    </font>
    <font>
      <b/>
      <sz val="22"/>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sz val="8"/>
      <color theme="1"/>
      <name val="ＭＳ Ｐゴシック"/>
      <family val="3"/>
      <charset val="128"/>
      <scheme val="minor"/>
    </font>
    <font>
      <b/>
      <sz val="11"/>
      <color rgb="FFFF0000"/>
      <name val="ＭＳ Ｐゴシック"/>
      <family val="3"/>
      <charset val="128"/>
      <scheme val="minor"/>
    </font>
    <font>
      <sz val="16"/>
      <color theme="1"/>
      <name val="ＭＳ 明朝"/>
      <family val="1"/>
      <charset val="128"/>
    </font>
    <font>
      <b/>
      <sz val="12"/>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b/>
      <sz val="16"/>
      <name val="ＭＳ Ｐゴシック"/>
      <family val="3"/>
      <charset val="128"/>
      <scheme val="minor"/>
    </font>
    <font>
      <sz val="9.5"/>
      <name val="ＭＳ Ｐゴシック"/>
      <family val="3"/>
      <charset val="128"/>
      <scheme val="minor"/>
    </font>
    <font>
      <sz val="7"/>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uble">
        <color indexed="64"/>
      </left>
      <right style="dotted">
        <color indexed="64"/>
      </right>
      <top style="medium">
        <color indexed="64"/>
      </top>
      <bottom style="thin">
        <color indexed="64"/>
      </bottom>
      <diagonal/>
    </border>
    <border>
      <left style="double">
        <color indexed="64"/>
      </left>
      <right style="dotted">
        <color indexed="64"/>
      </right>
      <top/>
      <bottom style="thin">
        <color indexed="64"/>
      </bottom>
      <diagonal/>
    </border>
    <border>
      <left style="double">
        <color indexed="64"/>
      </left>
      <right style="dotted">
        <color indexed="64"/>
      </right>
      <top/>
      <bottom style="double">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double">
        <color indexed="64"/>
      </left>
      <right style="dotted">
        <color indexed="64"/>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dotted">
        <color indexed="64"/>
      </right>
      <top style="double">
        <color indexed="64"/>
      </top>
      <bottom style="medium">
        <color indexed="64"/>
      </bottom>
      <diagonal/>
    </border>
    <border>
      <left style="medium">
        <color indexed="64"/>
      </left>
      <right style="dotted">
        <color indexed="64"/>
      </right>
      <top style="medium">
        <color indexed="64"/>
      </top>
      <bottom style="medium">
        <color indexed="64"/>
      </bottom>
      <diagonal/>
    </border>
    <border>
      <left style="thin">
        <color indexed="64"/>
      </left>
      <right style="dotted">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double">
        <color indexed="64"/>
      </right>
      <top style="double">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bottom style="thin">
        <color indexed="64"/>
      </bottom>
      <diagonal/>
    </border>
    <border>
      <left style="thin">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tted">
        <color indexed="64"/>
      </right>
      <top/>
      <bottom style="thin">
        <color indexed="64"/>
      </bottom>
      <diagonal/>
    </border>
    <border>
      <left/>
      <right style="double">
        <color indexed="64"/>
      </right>
      <top/>
      <bottom style="thin">
        <color indexed="64"/>
      </bottom>
      <diagonal/>
    </border>
    <border>
      <left style="medium">
        <color indexed="64"/>
      </left>
      <right style="dotted">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dotted">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double">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dotted">
        <color indexed="64"/>
      </left>
      <right/>
      <top style="medium">
        <color indexed="64"/>
      </top>
      <bottom/>
      <diagonal/>
    </border>
    <border>
      <left/>
      <right style="thin">
        <color indexed="64"/>
      </right>
      <top style="medium">
        <color indexed="64"/>
      </top>
      <bottom/>
      <diagonal/>
    </border>
    <border>
      <left style="dotted">
        <color indexed="64"/>
      </left>
      <right/>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double">
        <color indexed="64"/>
      </bottom>
      <diagonal/>
    </border>
    <border>
      <left style="dotted">
        <color indexed="64"/>
      </left>
      <right/>
      <top style="double">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medium">
        <color indexed="64"/>
      </left>
      <right style="dotted">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double">
        <color indexed="64"/>
      </bottom>
      <diagonal/>
    </border>
    <border>
      <left/>
      <right style="dotted">
        <color indexed="64"/>
      </right>
      <top style="medium">
        <color indexed="64"/>
      </top>
      <bottom/>
      <diagonal/>
    </border>
    <border>
      <left/>
      <right style="dotted">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dotted">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diagonal/>
    </border>
    <border>
      <left style="medium">
        <color indexed="64"/>
      </left>
      <right/>
      <top/>
      <bottom style="double">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double">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s>
  <cellStyleXfs count="3">
    <xf numFmtId="0" fontId="0" fillId="0" borderId="0">
      <alignment vertical="center"/>
    </xf>
    <xf numFmtId="0" fontId="12" fillId="0" borderId="0"/>
    <xf numFmtId="0" fontId="4" fillId="0" borderId="0">
      <alignment vertical="center"/>
    </xf>
  </cellStyleXfs>
  <cellXfs count="94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15" fillId="2" borderId="0" xfId="0" applyFont="1" applyFill="1">
      <alignment vertical="center"/>
    </xf>
    <xf numFmtId="0" fontId="0" fillId="2" borderId="0" xfId="0" applyFill="1">
      <alignment vertical="center"/>
    </xf>
    <xf numFmtId="0" fontId="0" fillId="2" borderId="1" xfId="0" applyFill="1" applyBorder="1" applyAlignment="1">
      <alignment vertical="center"/>
    </xf>
    <xf numFmtId="0" fontId="0" fillId="2" borderId="0" xfId="0" applyFill="1" applyBorder="1" applyAlignment="1">
      <alignment vertical="center"/>
    </xf>
    <xf numFmtId="0" fontId="0" fillId="0" borderId="0" xfId="0" applyAlignment="1">
      <alignment vertical="center" wrapText="1"/>
    </xf>
    <xf numFmtId="0" fontId="15" fillId="0" borderId="0" xfId="0" applyFont="1" applyAlignment="1">
      <alignment vertical="center"/>
    </xf>
    <xf numFmtId="0" fontId="0" fillId="0" borderId="0" xfId="0" applyAlignment="1">
      <alignment vertical="center" wrapText="1"/>
    </xf>
    <xf numFmtId="0" fontId="0" fillId="0" borderId="0" xfId="0">
      <alignment vertical="center"/>
    </xf>
    <xf numFmtId="177" fontId="0" fillId="0" borderId="2" xfId="0" applyNumberFormat="1" applyBorder="1" applyProtection="1">
      <alignment vertical="center"/>
      <protection locked="0"/>
    </xf>
    <xf numFmtId="177" fontId="0" fillId="0" borderId="3" xfId="0" applyNumberFormat="1" applyBorder="1" applyProtection="1">
      <alignment vertical="center"/>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0" fontId="16" fillId="0" borderId="6" xfId="0" applyFont="1" applyBorder="1" applyAlignment="1">
      <alignment horizontal="right" vertical="center" wrapText="1"/>
    </xf>
    <xf numFmtId="0" fontId="0" fillId="2" borderId="7" xfId="0" applyFill="1" applyBorder="1" applyAlignment="1">
      <alignment horizontal="distributed" wrapText="1" indent="1"/>
    </xf>
    <xf numFmtId="177" fontId="0" fillId="0" borderId="8" xfId="0" applyNumberFormat="1" applyBorder="1" applyProtection="1">
      <alignment vertical="center"/>
      <protection locked="0"/>
    </xf>
    <xf numFmtId="177" fontId="0" fillId="0" borderId="9" xfId="0" applyNumberFormat="1" applyBorder="1" applyProtection="1">
      <alignment vertical="center"/>
      <protection locked="0"/>
    </xf>
    <xf numFmtId="177" fontId="0" fillId="0" borderId="0" xfId="0" applyNumberFormat="1">
      <alignment vertical="center"/>
    </xf>
    <xf numFmtId="177" fontId="0" fillId="0" borderId="10" xfId="0" applyNumberFormat="1" applyBorder="1" applyProtection="1">
      <alignment vertical="center"/>
      <protection locked="0"/>
    </xf>
    <xf numFmtId="177" fontId="0" fillId="0" borderId="11" xfId="0" applyNumberFormat="1" applyBorder="1" applyProtection="1">
      <alignment vertical="center"/>
      <protection locked="0"/>
    </xf>
    <xf numFmtId="176" fontId="0" fillId="0" borderId="12" xfId="0" applyNumberFormat="1" applyBorder="1" applyAlignment="1" applyProtection="1">
      <alignment horizontal="center" vertical="center"/>
    </xf>
    <xf numFmtId="177" fontId="0" fillId="0" borderId="13" xfId="0" applyNumberFormat="1" applyBorder="1" applyProtection="1">
      <alignment vertical="center"/>
    </xf>
    <xf numFmtId="177" fontId="0" fillId="0" borderId="14" xfId="0" applyNumberFormat="1" applyBorder="1" applyProtection="1">
      <alignment vertical="center"/>
    </xf>
    <xf numFmtId="177" fontId="0" fillId="0" borderId="15" xfId="0" applyNumberFormat="1" applyBorder="1" applyProtection="1">
      <alignment vertical="center"/>
    </xf>
    <xf numFmtId="177" fontId="0" fillId="0" borderId="16" xfId="0" applyNumberFormat="1" applyBorder="1" applyProtection="1">
      <alignment vertical="center"/>
    </xf>
    <xf numFmtId="176" fontId="0" fillId="0" borderId="17" xfId="0" applyNumberFormat="1" applyBorder="1" applyAlignment="1" applyProtection="1">
      <alignment horizontal="center" vertical="center"/>
    </xf>
    <xf numFmtId="0" fontId="0" fillId="0" borderId="0" xfId="0" applyAlignment="1">
      <alignment horizontal="center" vertical="center"/>
    </xf>
    <xf numFmtId="0" fontId="0" fillId="0" borderId="3"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distributed" vertical="center" indent="1"/>
    </xf>
    <xf numFmtId="177" fontId="0" fillId="0" borderId="20" xfId="0" applyNumberFormat="1" applyBorder="1" applyProtection="1">
      <alignment vertical="center"/>
      <protection locked="0"/>
    </xf>
    <xf numFmtId="177" fontId="0" fillId="0" borderId="21" xfId="0" applyNumberFormat="1" applyBorder="1" applyProtection="1">
      <alignment vertical="center"/>
    </xf>
    <xf numFmtId="177" fontId="0" fillId="0" borderId="22" xfId="0" applyNumberFormat="1" applyBorder="1" applyProtection="1">
      <alignment vertical="center"/>
    </xf>
    <xf numFmtId="177" fontId="0" fillId="0" borderId="23" xfId="0" applyNumberFormat="1" applyBorder="1" applyProtection="1">
      <alignment vertical="center"/>
    </xf>
    <xf numFmtId="177" fontId="0" fillId="0" borderId="24" xfId="0" applyNumberFormat="1" applyBorder="1" applyProtection="1">
      <alignment vertical="center"/>
    </xf>
    <xf numFmtId="0" fontId="0" fillId="0" borderId="0" xfId="0" applyAlignment="1">
      <alignment horizontal="right" vertical="center"/>
    </xf>
    <xf numFmtId="0" fontId="0" fillId="0" borderId="0" xfId="0" applyAlignment="1">
      <alignment horizontal="right" vertical="center" wrapText="1"/>
    </xf>
    <xf numFmtId="0" fontId="0" fillId="0" borderId="0" xfId="0" applyAlignment="1">
      <alignment horizontal="left" vertical="center" wrapText="1"/>
    </xf>
    <xf numFmtId="0" fontId="0" fillId="0" borderId="0" xfId="0" applyAlignment="1">
      <alignment horizontal="left" vertical="center"/>
    </xf>
    <xf numFmtId="184" fontId="0" fillId="0" borderId="1" xfId="0" applyNumberFormat="1" applyBorder="1" applyAlignment="1">
      <alignment vertical="center" shrinkToFit="1"/>
    </xf>
    <xf numFmtId="184" fontId="0" fillId="0" borderId="29" xfId="0" applyNumberFormat="1" applyBorder="1" applyAlignment="1">
      <alignment vertical="center" shrinkToFit="1"/>
    </xf>
    <xf numFmtId="184" fontId="0" fillId="0" borderId="30" xfId="0" applyNumberFormat="1" applyBorder="1" applyAlignment="1">
      <alignment vertical="center" shrinkToFit="1"/>
    </xf>
    <xf numFmtId="184" fontId="0" fillId="0" borderId="31" xfId="0" applyNumberFormat="1" applyBorder="1" applyAlignment="1">
      <alignment vertical="center" shrinkToFit="1"/>
    </xf>
    <xf numFmtId="184" fontId="0" fillId="0" borderId="32" xfId="0" applyNumberFormat="1" applyBorder="1" applyAlignment="1">
      <alignment vertical="center" shrinkToFit="1"/>
    </xf>
    <xf numFmtId="184" fontId="0" fillId="0" borderId="33" xfId="0" applyNumberFormat="1" applyBorder="1" applyAlignment="1">
      <alignment vertical="center" shrinkToFit="1"/>
    </xf>
    <xf numFmtId="184" fontId="0" fillId="0" borderId="34" xfId="0" applyNumberFormat="1" applyBorder="1" applyAlignment="1">
      <alignment vertical="center" shrinkToFit="1"/>
    </xf>
    <xf numFmtId="176" fontId="0" fillId="0" borderId="35" xfId="0" applyNumberFormat="1" applyBorder="1" applyAlignment="1">
      <alignment horizontal="center" vertical="center" shrinkToFit="1"/>
    </xf>
    <xf numFmtId="176" fontId="0" fillId="0" borderId="36" xfId="0" applyNumberFormat="1" applyBorder="1" applyAlignment="1">
      <alignment horizontal="center" vertical="center" shrinkToFit="1"/>
    </xf>
    <xf numFmtId="176" fontId="0" fillId="0" borderId="37" xfId="0" applyNumberFormat="1" applyBorder="1" applyAlignment="1">
      <alignment horizontal="center" vertical="center" shrinkToFit="1"/>
    </xf>
    <xf numFmtId="176" fontId="0" fillId="0" borderId="38" xfId="0" applyNumberFormat="1" applyBorder="1" applyAlignment="1">
      <alignment horizontal="center" vertical="center" shrinkToFit="1"/>
    </xf>
    <xf numFmtId="176" fontId="0" fillId="0" borderId="39" xfId="0" applyNumberFormat="1" applyBorder="1" applyAlignment="1">
      <alignment horizontal="center" vertical="center" shrinkToFit="1"/>
    </xf>
    <xf numFmtId="184" fontId="0" fillId="0" borderId="40" xfId="0" applyNumberFormat="1" applyBorder="1" applyAlignment="1">
      <alignment vertical="center" shrinkToFit="1"/>
    </xf>
    <xf numFmtId="184" fontId="0" fillId="0" borderId="41" xfId="0" applyNumberFormat="1" applyBorder="1" applyAlignment="1">
      <alignment vertical="center" shrinkToFit="1"/>
    </xf>
    <xf numFmtId="176" fontId="0" fillId="0" borderId="42" xfId="0" applyNumberFormat="1" applyBorder="1" applyAlignment="1">
      <alignment horizontal="center" vertical="center" shrinkToFit="1"/>
    </xf>
    <xf numFmtId="176" fontId="0" fillId="0" borderId="43" xfId="0" applyNumberFormat="1" applyBorder="1" applyAlignment="1">
      <alignment horizontal="center" vertical="center" shrinkToFit="1"/>
    </xf>
    <xf numFmtId="176" fontId="0" fillId="0" borderId="44" xfId="0" applyNumberFormat="1" applyBorder="1" applyAlignment="1">
      <alignment horizontal="center" vertical="center" shrinkToFit="1"/>
    </xf>
    <xf numFmtId="184" fontId="0" fillId="0" borderId="45" xfId="0" applyNumberFormat="1" applyBorder="1" applyAlignment="1">
      <alignment vertical="center" shrinkToFit="1"/>
    </xf>
    <xf numFmtId="176" fontId="0" fillId="0" borderId="46" xfId="0" applyNumberFormat="1" applyBorder="1" applyAlignment="1">
      <alignment horizontal="center" vertical="center" shrinkToFit="1"/>
    </xf>
    <xf numFmtId="176" fontId="0" fillId="0" borderId="47" xfId="0" applyNumberFormat="1" applyBorder="1" applyAlignment="1">
      <alignment horizontal="center" vertical="center" shrinkToFit="1"/>
    </xf>
    <xf numFmtId="177" fontId="0" fillId="0" borderId="48" xfId="0" applyNumberFormat="1" applyBorder="1" applyAlignment="1">
      <alignment vertical="center" shrinkToFit="1"/>
    </xf>
    <xf numFmtId="177" fontId="0" fillId="0" borderId="34" xfId="0" applyNumberFormat="1" applyBorder="1" applyAlignment="1">
      <alignment vertical="center" shrinkToFit="1"/>
    </xf>
    <xf numFmtId="177" fontId="0" fillId="0" borderId="49" xfId="0" applyNumberFormat="1" applyBorder="1" applyAlignment="1">
      <alignment vertical="center" shrinkToFit="1"/>
    </xf>
    <xf numFmtId="177" fontId="0" fillId="0" borderId="50" xfId="0" applyNumberFormat="1" applyBorder="1" applyAlignment="1">
      <alignment vertical="center" shrinkToFit="1"/>
    </xf>
    <xf numFmtId="176" fontId="0" fillId="0" borderId="12" xfId="0" applyNumberFormat="1" applyBorder="1" applyAlignment="1">
      <alignment horizontal="center" vertical="center" shrinkToFit="1"/>
    </xf>
    <xf numFmtId="176" fontId="0" fillId="0" borderId="51" xfId="0" applyNumberFormat="1" applyBorder="1" applyAlignment="1">
      <alignment horizontal="center" vertical="center" shrinkToFit="1"/>
    </xf>
    <xf numFmtId="176" fontId="0" fillId="0" borderId="52" xfId="0" applyNumberFormat="1" applyBorder="1" applyAlignment="1">
      <alignment horizontal="center" vertical="center" shrinkToFit="1"/>
    </xf>
    <xf numFmtId="177" fontId="0" fillId="0" borderId="53" xfId="0" applyNumberFormat="1" applyBorder="1" applyAlignment="1">
      <alignment vertical="center" shrinkToFit="1"/>
    </xf>
    <xf numFmtId="176" fontId="0" fillId="0" borderId="54" xfId="0" applyNumberFormat="1" applyBorder="1" applyAlignment="1">
      <alignment horizontal="center" vertical="center" shrinkToFit="1"/>
    </xf>
    <xf numFmtId="176" fontId="0" fillId="0" borderId="55" xfId="0" applyNumberFormat="1" applyBorder="1" applyAlignment="1">
      <alignment horizontal="center" vertical="center" shrinkToFit="1"/>
    </xf>
    <xf numFmtId="177" fontId="0" fillId="0" borderId="56" xfId="0" applyNumberFormat="1" applyBorder="1" applyAlignment="1">
      <alignment vertical="center" shrinkToFit="1"/>
    </xf>
    <xf numFmtId="176" fontId="0" fillId="0" borderId="57" xfId="0" applyNumberFormat="1" applyBorder="1" applyAlignment="1">
      <alignment horizontal="center" vertical="center" shrinkToFit="1"/>
    </xf>
    <xf numFmtId="177" fontId="0" fillId="0" borderId="58" xfId="0" applyNumberFormat="1" applyBorder="1" applyAlignment="1">
      <alignment vertical="center" shrinkToFit="1"/>
    </xf>
    <xf numFmtId="176" fontId="0" fillId="0" borderId="59" xfId="0" applyNumberFormat="1" applyBorder="1" applyAlignment="1">
      <alignment horizontal="center" vertical="center" shrinkToFit="1"/>
    </xf>
    <xf numFmtId="177" fontId="0" fillId="0" borderId="60" xfId="0" applyNumberFormat="1" applyBorder="1" applyAlignment="1">
      <alignment vertical="center" shrinkToFit="1"/>
    </xf>
    <xf numFmtId="177" fontId="0" fillId="0" borderId="61" xfId="0" applyNumberFormat="1" applyBorder="1" applyAlignment="1">
      <alignment vertical="center" shrinkToFit="1"/>
    </xf>
    <xf numFmtId="177" fontId="0" fillId="0" borderId="53" xfId="0" applyNumberFormat="1" applyBorder="1" applyAlignment="1" applyProtection="1">
      <alignment horizontal="right" vertical="center"/>
    </xf>
    <xf numFmtId="177" fontId="0" fillId="0" borderId="62" xfId="0" applyNumberFormat="1" applyBorder="1" applyAlignment="1" applyProtection="1">
      <alignment horizontal="right" vertical="center"/>
    </xf>
    <xf numFmtId="0" fontId="13" fillId="0" borderId="0" xfId="0" applyFont="1">
      <alignment vertical="center"/>
    </xf>
    <xf numFmtId="0" fontId="17" fillId="0" borderId="0" xfId="0" applyFont="1">
      <alignment vertical="center"/>
    </xf>
    <xf numFmtId="0" fontId="0" fillId="0" borderId="0" xfId="0">
      <alignment vertical="center"/>
    </xf>
    <xf numFmtId="0" fontId="0" fillId="0" borderId="0" xfId="0" applyAlignment="1">
      <alignment vertical="center" wrapText="1"/>
    </xf>
    <xf numFmtId="0" fontId="15" fillId="2" borderId="0" xfId="0" applyFont="1" applyFill="1">
      <alignment vertical="center"/>
    </xf>
    <xf numFmtId="0" fontId="0" fillId="0" borderId="0" xfId="0">
      <alignment vertical="center"/>
    </xf>
    <xf numFmtId="0" fontId="0" fillId="0" borderId="0" xfId="0" applyAlignment="1" applyProtection="1">
      <alignment vertical="center" wrapText="1"/>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18" fillId="0" borderId="0" xfId="0" applyFont="1" applyAlignment="1">
      <alignment horizontal="center" vertical="center" wrapText="1"/>
    </xf>
    <xf numFmtId="0" fontId="19" fillId="0" borderId="0" xfId="0" applyFont="1" applyAlignment="1">
      <alignment vertical="center" wrapText="1"/>
    </xf>
    <xf numFmtId="0" fontId="15" fillId="0" borderId="0" xfId="0" applyFont="1">
      <alignment vertical="center"/>
    </xf>
    <xf numFmtId="0" fontId="0" fillId="0" borderId="65" xfId="0" applyBorder="1">
      <alignment vertical="center"/>
    </xf>
    <xf numFmtId="0" fontId="0" fillId="0" borderId="0" xfId="0" applyAlignment="1">
      <alignment vertical="top" wrapText="1"/>
    </xf>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right" vertical="center"/>
    </xf>
    <xf numFmtId="0" fontId="26" fillId="0" borderId="0" xfId="0" applyFont="1" applyAlignment="1">
      <alignment horizontal="justify" vertical="center"/>
    </xf>
    <xf numFmtId="0" fontId="27" fillId="0" borderId="0" xfId="0" applyFont="1" applyAlignment="1">
      <alignment horizontal="justify" vertical="center"/>
    </xf>
    <xf numFmtId="0" fontId="27" fillId="0" borderId="0" xfId="0" applyFont="1" applyAlignment="1">
      <alignment vertical="center"/>
    </xf>
    <xf numFmtId="0" fontId="28" fillId="0" borderId="1" xfId="0" applyFont="1" applyBorder="1" applyAlignment="1">
      <alignment horizontal="center" vertical="top" wrapText="1"/>
    </xf>
    <xf numFmtId="0" fontId="28" fillId="0" borderId="66" xfId="0" applyFont="1" applyBorder="1" applyAlignment="1">
      <alignment horizontal="distributed" vertical="center" wrapText="1" indent="1"/>
    </xf>
    <xf numFmtId="0" fontId="28" fillId="0" borderId="67" xfId="0" applyFont="1" applyBorder="1" applyAlignment="1">
      <alignment horizontal="distributed" vertical="center" wrapText="1" indent="1"/>
    </xf>
    <xf numFmtId="0" fontId="28" fillId="0" borderId="68" xfId="0" applyFont="1" applyBorder="1" applyAlignment="1">
      <alignment horizontal="distributed" vertical="center" wrapText="1" indent="1"/>
    </xf>
    <xf numFmtId="0" fontId="29" fillId="0" borderId="69" xfId="0" applyFont="1" applyFill="1" applyBorder="1" applyAlignment="1">
      <alignment horizontal="center" vertical="top" wrapText="1"/>
    </xf>
    <xf numFmtId="0" fontId="30" fillId="0" borderId="0" xfId="0" applyFont="1">
      <alignment vertical="center"/>
    </xf>
    <xf numFmtId="0" fontId="0" fillId="0" borderId="70" xfId="0" applyBorder="1">
      <alignment vertical="center"/>
    </xf>
    <xf numFmtId="0" fontId="0" fillId="0" borderId="0" xfId="0" applyBorder="1">
      <alignment vertical="center"/>
    </xf>
    <xf numFmtId="0" fontId="31" fillId="0" borderId="0" xfId="0" applyFont="1" applyAlignment="1">
      <alignment horizontal="distributed" vertical="center"/>
    </xf>
    <xf numFmtId="0" fontId="30" fillId="0" borderId="20" xfId="0" applyFont="1" applyBorder="1">
      <alignment vertical="center"/>
    </xf>
    <xf numFmtId="0" fontId="0" fillId="0" borderId="71" xfId="0" applyBorder="1">
      <alignment vertical="center"/>
    </xf>
    <xf numFmtId="0" fontId="0" fillId="0" borderId="72" xfId="0" applyBorder="1">
      <alignment vertical="center"/>
    </xf>
    <xf numFmtId="0" fontId="31" fillId="0" borderId="0" xfId="0" applyFont="1">
      <alignment vertical="center"/>
    </xf>
    <xf numFmtId="0" fontId="30" fillId="0" borderId="70" xfId="0" applyFont="1" applyBorder="1">
      <alignment vertical="center"/>
    </xf>
    <xf numFmtId="0" fontId="30" fillId="0" borderId="72" xfId="0" applyFont="1" applyBorder="1">
      <alignment vertical="center"/>
    </xf>
    <xf numFmtId="0" fontId="30" fillId="0" borderId="0" xfId="0" applyFont="1" applyBorder="1">
      <alignment vertical="center"/>
    </xf>
    <xf numFmtId="0" fontId="0" fillId="0" borderId="0" xfId="0" applyAlignment="1">
      <alignment vertical="center"/>
    </xf>
    <xf numFmtId="0" fontId="18" fillId="0" borderId="0" xfId="0" applyFont="1" applyAlignment="1">
      <alignment horizontal="center" vertical="top" wrapText="1"/>
    </xf>
    <xf numFmtId="0" fontId="19" fillId="0" borderId="0" xfId="0" applyFont="1" applyAlignment="1">
      <alignment vertical="top"/>
    </xf>
    <xf numFmtId="0" fontId="4" fillId="0" borderId="0" xfId="2">
      <alignment vertical="center"/>
    </xf>
    <xf numFmtId="0" fontId="4" fillId="2" borderId="0" xfId="2" applyFill="1">
      <alignment vertical="center"/>
    </xf>
    <xf numFmtId="0" fontId="5" fillId="2" borderId="0" xfId="2" applyFont="1" applyFill="1" applyAlignment="1">
      <alignment horizontal="justify" vertical="center"/>
    </xf>
    <xf numFmtId="0" fontId="6" fillId="2" borderId="0" xfId="2" applyFont="1" applyFill="1" applyAlignment="1">
      <alignment horizontal="justify" vertical="center"/>
    </xf>
    <xf numFmtId="0" fontId="7" fillId="2" borderId="73" xfId="2" applyFont="1" applyFill="1" applyBorder="1" applyAlignment="1">
      <alignment horizontal="justify" vertical="top" wrapText="1"/>
    </xf>
    <xf numFmtId="0" fontId="8" fillId="2" borderId="1" xfId="2" applyFont="1" applyFill="1" applyBorder="1" applyAlignment="1">
      <alignment horizontal="distributed" vertical="center" wrapText="1" indent="3"/>
    </xf>
    <xf numFmtId="0" fontId="7" fillId="2" borderId="74" xfId="2" applyFont="1" applyFill="1" applyBorder="1" applyAlignment="1">
      <alignment horizontal="justify" vertical="top" wrapText="1"/>
    </xf>
    <xf numFmtId="0" fontId="9" fillId="2" borderId="0" xfId="2" applyFont="1" applyFill="1" applyAlignment="1">
      <alignment horizontal="justify" vertical="center"/>
    </xf>
    <xf numFmtId="0" fontId="29" fillId="0" borderId="67" xfId="0" applyFont="1" applyBorder="1" applyAlignment="1">
      <alignment horizontal="distributed" vertical="center" wrapText="1" indent="1"/>
    </xf>
    <xf numFmtId="0" fontId="29" fillId="0" borderId="75" xfId="0" applyFont="1" applyBorder="1" applyAlignment="1" applyProtection="1">
      <alignment horizontal="distributed" vertical="center" wrapText="1" indent="1"/>
      <protection locked="0"/>
    </xf>
    <xf numFmtId="0" fontId="0" fillId="0" borderId="76" xfId="0" applyBorder="1" applyAlignment="1">
      <alignment horizontal="distributed" vertical="center" indent="1"/>
    </xf>
    <xf numFmtId="0" fontId="0" fillId="0" borderId="77" xfId="0" applyBorder="1" applyAlignment="1">
      <alignment horizontal="distributed" vertical="center" indent="1"/>
    </xf>
    <xf numFmtId="0" fontId="0" fillId="0" borderId="78" xfId="0" applyBorder="1" applyAlignment="1">
      <alignment horizontal="center" vertical="center" justifyLastLine="1"/>
    </xf>
    <xf numFmtId="177" fontId="0" fillId="0" borderId="18" xfId="0" applyNumberFormat="1" applyBorder="1" applyAlignment="1">
      <alignment horizontal="right" vertical="center"/>
    </xf>
    <xf numFmtId="177" fontId="0" fillId="0" borderId="18" xfId="0" applyNumberFormat="1" applyBorder="1" applyAlignment="1" applyProtection="1">
      <alignment horizontal="left" vertical="top" wrapText="1"/>
      <protection locked="0"/>
    </xf>
    <xf numFmtId="0" fontId="13" fillId="0" borderId="0" xfId="0" applyFont="1" applyProtection="1">
      <alignment vertical="center"/>
    </xf>
    <xf numFmtId="0" fontId="0" fillId="0" borderId="0" xfId="0" applyProtection="1">
      <alignment vertical="center"/>
    </xf>
    <xf numFmtId="177" fontId="13" fillId="0" borderId="0" xfId="0" applyNumberFormat="1" applyFont="1" applyFill="1" applyBorder="1" applyAlignment="1" applyProtection="1">
      <alignment horizontal="right" vertical="center"/>
    </xf>
    <xf numFmtId="0" fontId="32" fillId="0" borderId="0" xfId="0" applyFont="1" applyAlignment="1">
      <alignment vertical="center" wrapText="1"/>
    </xf>
    <xf numFmtId="0" fontId="0" fillId="0" borderId="20" xfId="0" applyBorder="1">
      <alignment vertical="center"/>
    </xf>
    <xf numFmtId="0" fontId="0" fillId="0" borderId="71" xfId="0" applyBorder="1">
      <alignment vertical="center"/>
    </xf>
    <xf numFmtId="0" fontId="28" fillId="2" borderId="68" xfId="0" applyFont="1" applyFill="1" applyBorder="1" applyAlignment="1">
      <alignment horizontal="center" wrapText="1"/>
    </xf>
    <xf numFmtId="0" fontId="28" fillId="2" borderId="79" xfId="0" applyFont="1" applyFill="1" applyBorder="1" applyAlignment="1">
      <alignment horizontal="distributed" wrapText="1" indent="1"/>
    </xf>
    <xf numFmtId="0" fontId="0" fillId="0" borderId="80" xfId="0" applyBorder="1" applyAlignment="1">
      <alignment horizontal="distributed" vertical="center" indent="1"/>
    </xf>
    <xf numFmtId="0" fontId="0" fillId="2" borderId="0" xfId="0" applyFill="1" applyAlignment="1">
      <alignment vertical="center" wrapText="1"/>
    </xf>
    <xf numFmtId="0" fontId="15" fillId="2" borderId="0" xfId="0" applyFont="1" applyFill="1" applyAlignment="1">
      <alignment vertical="center"/>
    </xf>
    <xf numFmtId="0" fontId="0" fillId="2" borderId="0" xfId="0" applyFont="1" applyFill="1" applyAlignment="1">
      <alignment horizontal="distributed" vertical="center"/>
    </xf>
    <xf numFmtId="0" fontId="0" fillId="2" borderId="0" xfId="0" applyFill="1" applyBorder="1" applyAlignment="1">
      <alignment horizontal="distributed" vertical="center" indent="1"/>
    </xf>
    <xf numFmtId="177" fontId="0" fillId="2" borderId="0" xfId="0" applyNumberFormat="1" applyFill="1" applyBorder="1" applyAlignment="1" applyProtection="1">
      <alignment horizontal="right" vertical="center"/>
      <protection locked="0"/>
    </xf>
    <xf numFmtId="0" fontId="16" fillId="2" borderId="12" xfId="0" applyFont="1" applyFill="1" applyBorder="1" applyAlignment="1">
      <alignment horizontal="right" vertical="top"/>
    </xf>
    <xf numFmtId="0" fontId="16" fillId="2" borderId="65" xfId="0" applyFont="1" applyFill="1" applyBorder="1" applyAlignment="1">
      <alignment horizontal="right" vertical="top"/>
    </xf>
    <xf numFmtId="0" fontId="15" fillId="0" borderId="0" xfId="0" applyFont="1" applyAlignment="1">
      <alignment vertical="center"/>
    </xf>
    <xf numFmtId="0" fontId="0" fillId="0" borderId="65" xfId="0" applyBorder="1">
      <alignment vertical="center"/>
    </xf>
    <xf numFmtId="177" fontId="0" fillId="0" borderId="20" xfId="0" applyNumberFormat="1" applyBorder="1" applyAlignment="1">
      <alignment horizontal="right" vertical="center"/>
    </xf>
    <xf numFmtId="177" fontId="0" fillId="0" borderId="11" xfId="0" applyNumberFormat="1" applyBorder="1" applyAlignment="1">
      <alignment horizontal="right" vertical="center"/>
    </xf>
    <xf numFmtId="181" fontId="0" fillId="0" borderId="81" xfId="0" applyNumberFormat="1" applyBorder="1" applyAlignment="1">
      <alignment horizontal="right" vertical="center"/>
    </xf>
    <xf numFmtId="177" fontId="0" fillId="0" borderId="82" xfId="0" applyNumberFormat="1" applyBorder="1" applyAlignment="1">
      <alignment horizontal="right" vertical="center"/>
    </xf>
    <xf numFmtId="177" fontId="0" fillId="0" borderId="83" xfId="0" applyNumberFormat="1" applyBorder="1" applyAlignment="1">
      <alignment horizontal="right" vertical="center"/>
    </xf>
    <xf numFmtId="177" fontId="0" fillId="0" borderId="82"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protection locked="0"/>
    </xf>
    <xf numFmtId="177" fontId="0" fillId="0" borderId="11" xfId="0" applyNumberFormat="1" applyFill="1" applyBorder="1" applyAlignment="1" applyProtection="1">
      <alignment horizontal="right" vertical="center"/>
      <protection locked="0"/>
    </xf>
    <xf numFmtId="177" fontId="0" fillId="0" borderId="10" xfId="0" applyNumberFormat="1" applyFill="1" applyBorder="1" applyAlignment="1" applyProtection="1">
      <alignment horizontal="right" vertical="center"/>
      <protection locked="0"/>
    </xf>
    <xf numFmtId="177" fontId="0" fillId="0" borderId="18" xfId="0" applyNumberFormat="1" applyFont="1" applyFill="1" applyBorder="1" applyAlignment="1" applyProtection="1">
      <alignment horizontal="right" vertical="center"/>
      <protection locked="0"/>
    </xf>
    <xf numFmtId="177" fontId="0" fillId="0" borderId="82" xfId="0" applyNumberFormat="1" applyFont="1" applyBorder="1" applyAlignment="1">
      <alignment horizontal="right" vertical="center"/>
    </xf>
    <xf numFmtId="177" fontId="0" fillId="0" borderId="11" xfId="0" applyNumberFormat="1" applyFont="1" applyBorder="1" applyAlignment="1">
      <alignment horizontal="right" vertical="center"/>
    </xf>
    <xf numFmtId="177" fontId="0" fillId="0" borderId="11" xfId="0" applyNumberFormat="1" applyFont="1" applyFill="1" applyBorder="1" applyAlignment="1" applyProtection="1">
      <alignment horizontal="right" vertical="center"/>
      <protection locked="0"/>
    </xf>
    <xf numFmtId="177" fontId="0" fillId="0" borderId="11" xfId="0" applyNumberFormat="1" applyFont="1" applyFill="1" applyBorder="1" applyAlignment="1" applyProtection="1">
      <alignment horizontal="right" vertical="center"/>
    </xf>
    <xf numFmtId="177" fontId="0" fillId="0" borderId="83" xfId="0" applyNumberFormat="1" applyFont="1" applyFill="1" applyBorder="1" applyAlignment="1" applyProtection="1">
      <alignment horizontal="right" vertical="center"/>
      <protection locked="0"/>
    </xf>
    <xf numFmtId="177" fontId="0" fillId="0" borderId="82" xfId="0" applyNumberFormat="1" applyFill="1" applyBorder="1" applyAlignment="1" applyProtection="1">
      <alignment horizontal="right" vertical="center"/>
      <protection locked="0"/>
    </xf>
    <xf numFmtId="0" fontId="29" fillId="0" borderId="75" xfId="0" applyFont="1" applyBorder="1" applyAlignment="1">
      <alignment horizontal="distributed" vertical="center" wrapText="1" indent="1"/>
    </xf>
    <xf numFmtId="179" fontId="33" fillId="0" borderId="15" xfId="0" applyNumberFormat="1" applyFont="1" applyBorder="1" applyAlignment="1" applyProtection="1">
      <alignment horizontal="distributed" vertical="center" indent="1"/>
      <protection locked="0"/>
    </xf>
    <xf numFmtId="179" fontId="33" fillId="0" borderId="84" xfId="0" applyNumberFormat="1" applyFont="1" applyBorder="1" applyAlignment="1" applyProtection="1">
      <alignment horizontal="distributed" vertical="center" indent="1"/>
      <protection locked="0"/>
    </xf>
    <xf numFmtId="179" fontId="33" fillId="0" borderId="85" xfId="0" applyNumberFormat="1" applyFont="1" applyBorder="1" applyAlignment="1" applyProtection="1">
      <alignment horizontal="distributed" vertical="center" indent="1"/>
      <protection locked="0"/>
    </xf>
    <xf numFmtId="179" fontId="33" fillId="0" borderId="15" xfId="0" applyNumberFormat="1" applyFont="1" applyFill="1" applyBorder="1" applyAlignment="1" applyProtection="1">
      <alignment horizontal="distributed" vertical="center" indent="1"/>
      <protection locked="0"/>
    </xf>
    <xf numFmtId="179" fontId="33" fillId="0" borderId="86" xfId="0" applyNumberFormat="1" applyFont="1" applyBorder="1" applyAlignment="1" applyProtection="1">
      <alignment horizontal="distributed" vertical="center" indent="1"/>
      <protection locked="0"/>
    </xf>
    <xf numFmtId="0" fontId="33" fillId="0" borderId="87" xfId="0" applyFont="1" applyBorder="1" applyAlignment="1" applyProtection="1">
      <alignment horizontal="center" vertical="center"/>
      <protection locked="0"/>
    </xf>
    <xf numFmtId="0" fontId="33" fillId="0" borderId="87" xfId="0" applyFont="1" applyBorder="1" applyAlignment="1" applyProtection="1">
      <alignment horizontal="right" vertical="center"/>
      <protection locked="0"/>
    </xf>
    <xf numFmtId="0" fontId="33" fillId="0" borderId="77" xfId="0" applyFont="1" applyBorder="1" applyAlignment="1">
      <alignment horizontal="right" vertical="center"/>
    </xf>
    <xf numFmtId="0" fontId="33" fillId="0" borderId="82" xfId="0" applyFont="1" applyBorder="1" applyAlignment="1">
      <alignment horizontal="right" vertical="center"/>
    </xf>
    <xf numFmtId="180" fontId="33" fillId="0" borderId="77" xfId="0" applyNumberFormat="1" applyFont="1" applyBorder="1" applyAlignment="1">
      <alignment horizontal="left" vertical="center"/>
    </xf>
    <xf numFmtId="0" fontId="33" fillId="0" borderId="9" xfId="0" applyFont="1" applyBorder="1" applyAlignment="1" applyProtection="1">
      <alignment horizontal="center" vertical="center" shrinkToFit="1"/>
      <protection locked="0"/>
    </xf>
    <xf numFmtId="177" fontId="33" fillId="0" borderId="9" xfId="0" applyNumberFormat="1" applyFont="1" applyBorder="1" applyAlignment="1" applyProtection="1">
      <alignment horizontal="right" vertical="center"/>
      <protection locked="0"/>
    </xf>
    <xf numFmtId="181" fontId="33" fillId="0" borderId="9" xfId="0" applyNumberFormat="1" applyFont="1" applyBorder="1" applyProtection="1">
      <alignment vertical="center"/>
      <protection locked="0"/>
    </xf>
    <xf numFmtId="0" fontId="33" fillId="0" borderId="75" xfId="0" applyFont="1" applyBorder="1" applyAlignment="1" applyProtection="1">
      <alignment horizontal="center" vertical="center"/>
      <protection locked="0"/>
    </xf>
    <xf numFmtId="0" fontId="33" fillId="0" borderId="75" xfId="0" applyFont="1" applyBorder="1" applyAlignment="1" applyProtection="1">
      <alignment horizontal="right" vertical="center"/>
      <protection locked="0"/>
    </xf>
    <xf numFmtId="0" fontId="33" fillId="0" borderId="76" xfId="0" applyFont="1" applyBorder="1" applyAlignment="1">
      <alignment horizontal="right" vertical="center"/>
    </xf>
    <xf numFmtId="0" fontId="33" fillId="0" borderId="2" xfId="0" applyFont="1" applyBorder="1" applyAlignment="1" applyProtection="1">
      <alignment horizontal="distributed" vertical="center" indent="1"/>
      <protection locked="0"/>
    </xf>
    <xf numFmtId="0" fontId="33" fillId="0" borderId="11" xfId="0" applyFont="1" applyBorder="1" applyAlignment="1">
      <alignment horizontal="right" vertical="center"/>
    </xf>
    <xf numFmtId="180" fontId="33" fillId="0" borderId="76" xfId="0" applyNumberFormat="1" applyFont="1" applyBorder="1" applyAlignment="1">
      <alignment horizontal="left" vertical="center"/>
    </xf>
    <xf numFmtId="0" fontId="33" fillId="0" borderId="2" xfId="0" applyFont="1" applyBorder="1" applyAlignment="1" applyProtection="1">
      <alignment horizontal="center" vertical="center" shrinkToFit="1"/>
      <protection locked="0"/>
    </xf>
    <xf numFmtId="177" fontId="33" fillId="0" borderId="2" xfId="0" applyNumberFormat="1" applyFont="1" applyBorder="1" applyAlignment="1" applyProtection="1">
      <alignment horizontal="right" vertical="center"/>
      <protection locked="0"/>
    </xf>
    <xf numFmtId="181" fontId="33" fillId="0" borderId="2" xfId="0" applyNumberFormat="1" applyFont="1" applyBorder="1" applyProtection="1">
      <alignment vertical="center"/>
      <protection locked="0"/>
    </xf>
    <xf numFmtId="0" fontId="33" fillId="0" borderId="88" xfId="0" applyFont="1" applyBorder="1" applyAlignment="1" applyProtection="1">
      <alignment horizontal="center" vertical="center"/>
      <protection locked="0"/>
    </xf>
    <xf numFmtId="0" fontId="33" fillId="0" borderId="88" xfId="0" applyFont="1" applyBorder="1" applyAlignment="1" applyProtection="1">
      <alignment horizontal="right" vertical="center"/>
      <protection locked="0"/>
    </xf>
    <xf numFmtId="0" fontId="33" fillId="0" borderId="89" xfId="0" applyFont="1" applyBorder="1" applyAlignment="1">
      <alignment horizontal="right" vertical="center"/>
    </xf>
    <xf numFmtId="0" fontId="33" fillId="0" borderId="90" xfId="0" applyFont="1" applyBorder="1" applyAlignment="1" applyProtection="1">
      <alignment horizontal="center" vertical="center"/>
      <protection locked="0"/>
    </xf>
    <xf numFmtId="0" fontId="33" fillId="0" borderId="83" xfId="0" applyFont="1" applyBorder="1" applyAlignment="1">
      <alignment horizontal="right" vertical="center"/>
    </xf>
    <xf numFmtId="180" fontId="33" fillId="0" borderId="89" xfId="0" applyNumberFormat="1" applyFont="1" applyBorder="1" applyAlignment="1">
      <alignment horizontal="left" vertical="center"/>
    </xf>
    <xf numFmtId="177" fontId="33" fillId="0" borderId="90" xfId="0" applyNumberFormat="1" applyFont="1" applyBorder="1" applyAlignment="1" applyProtection="1">
      <alignment horizontal="right" vertical="center"/>
      <protection locked="0"/>
    </xf>
    <xf numFmtId="181" fontId="33" fillId="0" borderId="90" xfId="0" applyNumberFormat="1" applyFont="1" applyBorder="1" applyProtection="1">
      <alignment vertical="center"/>
      <protection locked="0"/>
    </xf>
    <xf numFmtId="177" fontId="33" fillId="0" borderId="5" xfId="0" applyNumberFormat="1" applyFont="1" applyBorder="1" applyAlignment="1" applyProtection="1">
      <alignment horizontal="right" vertical="center"/>
      <protection locked="0"/>
    </xf>
    <xf numFmtId="0" fontId="33" fillId="0" borderId="20" xfId="0" applyFont="1" applyBorder="1" applyAlignment="1">
      <alignment horizontal="right" vertical="center"/>
    </xf>
    <xf numFmtId="180" fontId="33" fillId="0" borderId="71" xfId="0" applyNumberFormat="1" applyFont="1" applyBorder="1" applyAlignment="1">
      <alignment horizontal="left" vertical="center"/>
    </xf>
    <xf numFmtId="0" fontId="33" fillId="0" borderId="11" xfId="0" applyFont="1" applyFill="1" applyBorder="1" applyAlignment="1">
      <alignment horizontal="right" vertical="center"/>
    </xf>
    <xf numFmtId="180" fontId="33" fillId="0" borderId="76" xfId="0" applyNumberFormat="1" applyFont="1" applyFill="1" applyBorder="1" applyAlignment="1">
      <alignment horizontal="left" vertical="center"/>
    </xf>
    <xf numFmtId="177" fontId="33" fillId="0" borderId="2" xfId="0" applyNumberFormat="1" applyFont="1" applyFill="1" applyBorder="1" applyAlignment="1" applyProtection="1">
      <alignment horizontal="right" vertical="center"/>
      <protection locked="0"/>
    </xf>
    <xf numFmtId="181" fontId="33" fillId="0" borderId="2" xfId="0" applyNumberFormat="1" applyFont="1" applyFill="1" applyBorder="1" applyProtection="1">
      <alignment vertical="center"/>
      <protection locked="0"/>
    </xf>
    <xf numFmtId="0" fontId="33" fillId="0" borderId="70" xfId="0" applyFont="1" applyBorder="1" applyAlignment="1" applyProtection="1">
      <alignment horizontal="center" vertical="center"/>
      <protection locked="0"/>
    </xf>
    <xf numFmtId="0" fontId="33" fillId="0" borderId="70" xfId="0" applyFont="1" applyBorder="1" applyAlignment="1" applyProtection="1">
      <alignment horizontal="right" vertical="center"/>
      <protection locked="0"/>
    </xf>
    <xf numFmtId="0" fontId="33" fillId="0" borderId="71" xfId="0" applyFont="1" applyBorder="1" applyAlignment="1">
      <alignment horizontal="right" vertical="center"/>
    </xf>
    <xf numFmtId="0" fontId="33" fillId="0" borderId="5" xfId="0" applyFont="1" applyBorder="1" applyAlignment="1" applyProtection="1">
      <alignment horizontal="distributed" vertical="center" indent="1"/>
      <protection locked="0"/>
    </xf>
    <xf numFmtId="181" fontId="33" fillId="0" borderId="5" xfId="0" applyNumberFormat="1" applyFont="1" applyBorder="1" applyProtection="1">
      <alignment vertical="center"/>
      <protection locked="0"/>
    </xf>
    <xf numFmtId="177" fontId="33" fillId="0" borderId="9" xfId="0" applyNumberFormat="1" applyFont="1" applyFill="1" applyBorder="1" applyAlignment="1" applyProtection="1">
      <alignment horizontal="right" vertical="center"/>
      <protection locked="0"/>
    </xf>
    <xf numFmtId="0" fontId="33" fillId="0" borderId="2" xfId="0" applyFont="1" applyBorder="1" applyAlignment="1" applyProtection="1">
      <alignment horizontal="center" vertical="center"/>
      <protection locked="0"/>
    </xf>
    <xf numFmtId="0" fontId="33" fillId="0" borderId="87" xfId="0" applyNumberFormat="1" applyFont="1" applyBorder="1" applyAlignment="1" applyProtection="1">
      <alignment horizontal="center" vertical="center"/>
      <protection locked="0"/>
    </xf>
    <xf numFmtId="0" fontId="33" fillId="0" borderId="75" xfId="0" applyNumberFormat="1" applyFont="1" applyBorder="1" applyAlignment="1" applyProtection="1">
      <alignment horizontal="center" vertical="center"/>
      <protection locked="0"/>
    </xf>
    <xf numFmtId="0" fontId="33" fillId="0" borderId="88" xfId="0" applyNumberFormat="1" applyFont="1" applyBorder="1" applyAlignment="1" applyProtection="1">
      <alignment horizontal="center" vertical="center"/>
      <protection locked="0"/>
    </xf>
    <xf numFmtId="0" fontId="33" fillId="0" borderId="70" xfId="0" applyNumberFormat="1" applyFont="1" applyBorder="1" applyAlignment="1" applyProtection="1">
      <alignment horizontal="center" vertical="center"/>
      <protection locked="0"/>
    </xf>
    <xf numFmtId="0" fontId="33" fillId="0" borderId="75" xfId="0" applyNumberFormat="1" applyFont="1" applyFill="1" applyBorder="1" applyAlignment="1" applyProtection="1">
      <alignment horizontal="center" vertical="center"/>
      <protection locked="0"/>
    </xf>
    <xf numFmtId="177" fontId="33" fillId="0" borderId="5" xfId="0" applyNumberFormat="1" applyFont="1" applyBorder="1" applyAlignment="1" applyProtection="1">
      <alignment horizontal="right" vertical="center"/>
    </xf>
    <xf numFmtId="179" fontId="33" fillId="0" borderId="86" xfId="0" applyNumberFormat="1" applyFont="1" applyBorder="1" applyAlignment="1" applyProtection="1">
      <alignment horizontal="distributed" vertical="center" indent="1"/>
    </xf>
    <xf numFmtId="177" fontId="33" fillId="0" borderId="2" xfId="0" applyNumberFormat="1" applyFont="1" applyBorder="1" applyAlignment="1" applyProtection="1">
      <alignment horizontal="right" vertical="center"/>
    </xf>
    <xf numFmtId="179" fontId="33" fillId="0" borderId="15" xfId="0" applyNumberFormat="1" applyFont="1" applyBorder="1" applyAlignment="1" applyProtection="1">
      <alignment horizontal="distributed" vertical="center" indent="1"/>
    </xf>
    <xf numFmtId="177" fontId="33" fillId="0" borderId="90" xfId="0" applyNumberFormat="1" applyFont="1" applyBorder="1" applyAlignment="1" applyProtection="1">
      <alignment horizontal="right" vertical="center"/>
    </xf>
    <xf numFmtId="179" fontId="33" fillId="0" borderId="84" xfId="0" applyNumberFormat="1" applyFont="1" applyBorder="1" applyAlignment="1" applyProtection="1">
      <alignment horizontal="distributed" vertical="center" indent="1"/>
    </xf>
    <xf numFmtId="0" fontId="33" fillId="0" borderId="91" xfId="0" applyFont="1" applyBorder="1" applyAlignment="1">
      <alignment horizontal="center" wrapText="1"/>
    </xf>
    <xf numFmtId="0" fontId="16" fillId="0" borderId="3" xfId="0" applyFont="1" applyBorder="1" applyAlignment="1">
      <alignment horizontal="right" vertical="top" wrapText="1"/>
    </xf>
    <xf numFmtId="0" fontId="16" fillId="0" borderId="92" xfId="0" applyFont="1" applyBorder="1" applyAlignment="1">
      <alignment horizontal="right" vertical="top" wrapText="1"/>
    </xf>
    <xf numFmtId="0" fontId="33" fillId="0" borderId="75" xfId="0" applyFont="1" applyBorder="1" applyAlignment="1">
      <alignment horizontal="right" vertical="center"/>
    </xf>
    <xf numFmtId="0" fontId="33" fillId="0" borderId="87" xfId="0" applyFont="1" applyBorder="1" applyAlignment="1">
      <alignment horizontal="right" vertical="center"/>
    </xf>
    <xf numFmtId="0" fontId="33" fillId="0" borderId="88" xfId="0" applyFont="1" applyBorder="1" applyAlignment="1">
      <alignment horizontal="right" vertical="center"/>
    </xf>
    <xf numFmtId="0" fontId="33" fillId="0" borderId="70" xfId="0" applyFont="1" applyBorder="1" applyAlignment="1">
      <alignment horizontal="right" vertical="center"/>
    </xf>
    <xf numFmtId="0" fontId="29" fillId="0" borderId="0"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94" xfId="0" applyFont="1" applyBorder="1" applyAlignment="1">
      <alignment horizontal="center" vertical="center" wrapText="1"/>
    </xf>
    <xf numFmtId="0" fontId="29" fillId="0" borderId="0" xfId="0" applyFont="1" applyBorder="1" applyAlignment="1" applyProtection="1">
      <alignment horizontal="center" vertical="center" wrapText="1"/>
      <protection locked="0"/>
    </xf>
    <xf numFmtId="181" fontId="28" fillId="0" borderId="75" xfId="0" applyNumberFormat="1" applyFont="1" applyBorder="1" applyAlignment="1">
      <alignment horizontal="right" vertical="center" wrapText="1" indent="1"/>
    </xf>
    <xf numFmtId="181" fontId="28" fillId="0" borderId="67" xfId="0" applyNumberFormat="1" applyFont="1" applyBorder="1" applyAlignment="1">
      <alignment horizontal="right" vertical="center" wrapText="1" indent="1"/>
    </xf>
    <xf numFmtId="181" fontId="28" fillId="0" borderId="75" xfId="0" applyNumberFormat="1" applyFont="1" applyBorder="1" applyAlignment="1" applyProtection="1">
      <alignment horizontal="right" vertical="center" wrapText="1" indent="1"/>
      <protection locked="0"/>
    </xf>
    <xf numFmtId="0" fontId="0" fillId="2" borderId="0" xfId="0" applyFill="1" applyAlignment="1">
      <alignment vertical="center" wrapText="1"/>
    </xf>
    <xf numFmtId="0" fontId="0" fillId="0" borderId="77" xfId="0" applyBorder="1" applyAlignment="1">
      <alignment horizontal="distributed" vertical="center" indent="1"/>
    </xf>
    <xf numFmtId="0" fontId="0" fillId="0" borderId="76" xfId="0" applyBorder="1" applyAlignment="1">
      <alignment horizontal="distributed" vertical="center" indent="1"/>
    </xf>
    <xf numFmtId="0" fontId="0" fillId="0" borderId="76" xfId="0" applyBorder="1" applyAlignment="1">
      <alignment horizontal="center" vertical="center"/>
    </xf>
    <xf numFmtId="177" fontId="0" fillId="0" borderId="82"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177" fontId="0" fillId="0" borderId="81" xfId="0" applyNumberFormat="1" applyBorder="1" applyAlignment="1" applyProtection="1">
      <alignment horizontal="right" vertical="center"/>
      <protection locked="0"/>
    </xf>
    <xf numFmtId="177" fontId="0" fillId="0" borderId="20"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70" xfId="0" applyBorder="1">
      <alignment vertical="center"/>
    </xf>
    <xf numFmtId="0" fontId="0" fillId="0" borderId="65" xfId="0" applyBorder="1">
      <alignment vertical="center"/>
    </xf>
    <xf numFmtId="0" fontId="31" fillId="0" borderId="0" xfId="0" applyFont="1" applyAlignment="1">
      <alignment vertical="center"/>
    </xf>
    <xf numFmtId="0" fontId="0" fillId="0" borderId="19" xfId="0" applyBorder="1">
      <alignment vertical="center"/>
    </xf>
    <xf numFmtId="0" fontId="0" fillId="0" borderId="81" xfId="0" applyBorder="1">
      <alignment vertical="center"/>
    </xf>
    <xf numFmtId="0" fontId="0" fillId="0" borderId="93" xfId="0" applyBorder="1">
      <alignment vertical="center"/>
    </xf>
    <xf numFmtId="0" fontId="33" fillId="0" borderId="81" xfId="0" applyFont="1" applyBorder="1" applyAlignment="1">
      <alignment horizontal="right" vertical="center"/>
    </xf>
    <xf numFmtId="0" fontId="33" fillId="0" borderId="72" xfId="0" applyNumberFormat="1" applyFont="1" applyBorder="1" applyAlignment="1" applyProtection="1">
      <alignment horizontal="center" vertical="center"/>
      <protection locked="0"/>
    </xf>
    <xf numFmtId="180" fontId="33" fillId="0" borderId="19" xfId="0" applyNumberFormat="1" applyFont="1" applyBorder="1" applyAlignment="1">
      <alignment horizontal="left" vertical="center"/>
    </xf>
    <xf numFmtId="177" fontId="33" fillId="0" borderId="95" xfId="0" applyNumberFormat="1" applyFont="1" applyBorder="1" applyAlignment="1" applyProtection="1">
      <alignment horizontal="right" vertical="center"/>
      <protection locked="0"/>
    </xf>
    <xf numFmtId="181" fontId="33" fillId="0" borderId="95" xfId="0" applyNumberFormat="1" applyFont="1" applyBorder="1" applyProtection="1">
      <alignment vertical="center"/>
      <protection locked="0"/>
    </xf>
    <xf numFmtId="179" fontId="33" fillId="0" borderId="14" xfId="0" applyNumberFormat="1" applyFont="1" applyBorder="1" applyAlignment="1" applyProtection="1">
      <alignment horizontal="distributed" vertical="center" indent="1"/>
      <protection locked="0"/>
    </xf>
    <xf numFmtId="0" fontId="33" fillId="0" borderId="2" xfId="0" applyFont="1" applyFill="1" applyBorder="1" applyAlignment="1" applyProtection="1">
      <alignment horizontal="distributed" vertical="center" indent="1"/>
      <protection locked="0"/>
    </xf>
    <xf numFmtId="0" fontId="33" fillId="0" borderId="90" xfId="0" applyFont="1" applyFill="1" applyBorder="1" applyAlignment="1" applyProtection="1">
      <alignment horizontal="distributed" vertical="center" indent="1"/>
      <protection locked="0"/>
    </xf>
    <xf numFmtId="0" fontId="33" fillId="0" borderId="9" xfId="0" applyFont="1" applyFill="1" applyBorder="1" applyAlignment="1" applyProtection="1">
      <alignment horizontal="distributed" vertical="center" indent="1"/>
      <protection locked="0"/>
    </xf>
    <xf numFmtId="0" fontId="34" fillId="0" borderId="11" xfId="0" applyFont="1" applyBorder="1" applyAlignment="1">
      <alignment horizontal="right" vertical="center"/>
    </xf>
    <xf numFmtId="0" fontId="34" fillId="0" borderId="75" xfId="0" applyNumberFormat="1" applyFont="1" applyBorder="1" applyAlignment="1" applyProtection="1">
      <alignment horizontal="center" vertical="center"/>
      <protection locked="0"/>
    </xf>
    <xf numFmtId="180" fontId="34" fillId="0" borderId="76" xfId="0" applyNumberFormat="1" applyFont="1" applyBorder="1" applyAlignment="1">
      <alignment horizontal="left" vertical="center"/>
    </xf>
    <xf numFmtId="177" fontId="34" fillId="0" borderId="2" xfId="0" applyNumberFormat="1" applyFont="1" applyBorder="1" applyAlignment="1" applyProtection="1">
      <alignment horizontal="right" vertical="center"/>
      <protection locked="0"/>
    </xf>
    <xf numFmtId="181" fontId="34" fillId="0" borderId="2" xfId="0" applyNumberFormat="1" applyFont="1" applyBorder="1" applyProtection="1">
      <alignment vertical="center"/>
      <protection locked="0"/>
    </xf>
    <xf numFmtId="179" fontId="34" fillId="0" borderId="15" xfId="0" applyNumberFormat="1" applyFont="1" applyBorder="1" applyAlignment="1" applyProtection="1">
      <alignment horizontal="distributed" vertical="center" indent="1"/>
      <protection locked="0"/>
    </xf>
    <xf numFmtId="0" fontId="33" fillId="0" borderId="0" xfId="0" applyFont="1" applyBorder="1" applyAlignment="1">
      <alignment horizontal="right" vertical="center"/>
    </xf>
    <xf numFmtId="0" fontId="33" fillId="0" borderId="0" xfId="0" applyFont="1" applyBorder="1" applyAlignment="1" applyProtection="1">
      <alignment horizontal="center" vertical="center"/>
      <protection locked="0"/>
    </xf>
    <xf numFmtId="0" fontId="33" fillId="0" borderId="0" xfId="0" applyFont="1" applyBorder="1" applyAlignment="1" applyProtection="1">
      <alignment horizontal="right" vertical="center"/>
      <protection locked="0"/>
    </xf>
    <xf numFmtId="0" fontId="33" fillId="0" borderId="0" xfId="0" applyNumberFormat="1" applyFont="1" applyBorder="1" applyAlignment="1" applyProtection="1">
      <alignment horizontal="center" vertical="center"/>
      <protection locked="0"/>
    </xf>
    <xf numFmtId="0" fontId="33" fillId="0" borderId="0" xfId="0" applyFont="1" applyBorder="1" applyAlignment="1" applyProtection="1">
      <alignment horizontal="distributed" vertical="center" indent="1"/>
      <protection locked="0"/>
    </xf>
    <xf numFmtId="180" fontId="33" fillId="0" borderId="0" xfId="0" applyNumberFormat="1" applyFont="1" applyBorder="1" applyAlignment="1">
      <alignment horizontal="left" vertical="center"/>
    </xf>
    <xf numFmtId="0" fontId="33" fillId="0" borderId="0" xfId="0" applyFont="1" applyBorder="1" applyAlignment="1" applyProtection="1">
      <alignment horizontal="center" vertical="center" shrinkToFit="1"/>
      <protection locked="0"/>
    </xf>
    <xf numFmtId="177" fontId="33" fillId="0" borderId="0" xfId="0" applyNumberFormat="1" applyFont="1" applyBorder="1" applyAlignment="1" applyProtection="1">
      <alignment horizontal="right" vertical="center"/>
      <protection locked="0"/>
    </xf>
    <xf numFmtId="181" fontId="33" fillId="0" borderId="0" xfId="0" applyNumberFormat="1" applyFont="1" applyBorder="1" applyProtection="1">
      <alignment vertical="center"/>
      <protection locked="0"/>
    </xf>
    <xf numFmtId="179" fontId="33" fillId="0" borderId="0" xfId="0" applyNumberFormat="1" applyFont="1" applyBorder="1" applyAlignment="1" applyProtection="1">
      <alignment horizontal="distributed" vertical="center" indent="1"/>
      <protection locked="0"/>
    </xf>
    <xf numFmtId="0" fontId="33" fillId="0" borderId="82" xfId="0" applyFont="1" applyFill="1" applyBorder="1" applyAlignment="1">
      <alignment horizontal="right" vertical="center"/>
    </xf>
    <xf numFmtId="0" fontId="33" fillId="0" borderId="87" xfId="0" applyFont="1" applyFill="1" applyBorder="1" applyAlignment="1" applyProtection="1">
      <alignment horizontal="center" vertical="center"/>
      <protection locked="0"/>
    </xf>
    <xf numFmtId="0" fontId="33" fillId="0" borderId="87" xfId="0" applyFont="1" applyFill="1" applyBorder="1" applyAlignment="1" applyProtection="1">
      <alignment horizontal="right" vertical="center"/>
      <protection locked="0"/>
    </xf>
    <xf numFmtId="0" fontId="33" fillId="0" borderId="75" xfId="0" applyFont="1" applyFill="1" applyBorder="1" applyAlignment="1" applyProtection="1">
      <alignment horizontal="center" vertical="center"/>
      <protection locked="0"/>
    </xf>
    <xf numFmtId="0" fontId="33" fillId="0" borderId="75" xfId="0" applyFont="1" applyFill="1" applyBorder="1" applyAlignment="1" applyProtection="1">
      <alignment horizontal="right" vertical="center"/>
      <protection locked="0"/>
    </xf>
    <xf numFmtId="0" fontId="33" fillId="0" borderId="81" xfId="0" applyFont="1" applyFill="1" applyBorder="1" applyAlignment="1">
      <alignment horizontal="right" vertical="center"/>
    </xf>
    <xf numFmtId="0" fontId="33" fillId="0" borderId="72" xfId="0" applyFont="1" applyFill="1" applyBorder="1" applyAlignment="1" applyProtection="1">
      <alignment horizontal="center" vertical="center"/>
      <protection locked="0"/>
    </xf>
    <xf numFmtId="0" fontId="33" fillId="0" borderId="72" xfId="0" applyFont="1" applyFill="1" applyBorder="1" applyAlignment="1" applyProtection="1">
      <alignment horizontal="right" vertical="center"/>
      <protection locked="0"/>
    </xf>
    <xf numFmtId="0" fontId="33" fillId="0" borderId="83" xfId="0" applyFont="1" applyFill="1" applyBorder="1" applyAlignment="1">
      <alignment horizontal="right" vertical="center"/>
    </xf>
    <xf numFmtId="0" fontId="33" fillId="0" borderId="88" xfId="0" applyFont="1" applyFill="1" applyBorder="1" applyAlignment="1" applyProtection="1">
      <alignment horizontal="center" vertical="center"/>
      <protection locked="0"/>
    </xf>
    <xf numFmtId="0" fontId="33" fillId="0" borderId="88" xfId="0" applyFont="1" applyFill="1" applyBorder="1" applyAlignment="1" applyProtection="1">
      <alignment horizontal="right" vertical="center"/>
      <protection locked="0"/>
    </xf>
    <xf numFmtId="0" fontId="33" fillId="0" borderId="77" xfId="0" applyFont="1" applyFill="1" applyBorder="1" applyAlignment="1">
      <alignment horizontal="right" vertical="center"/>
    </xf>
    <xf numFmtId="0" fontId="33" fillId="0" borderId="76" xfId="0" applyFont="1" applyFill="1" applyBorder="1" applyAlignment="1">
      <alignment horizontal="right" vertical="center"/>
    </xf>
    <xf numFmtId="0" fontId="33" fillId="0" borderId="19" xfId="0" applyFont="1" applyFill="1" applyBorder="1" applyAlignment="1">
      <alignment horizontal="right" vertical="center"/>
    </xf>
    <xf numFmtId="0" fontId="33" fillId="0" borderId="89" xfId="0" applyFont="1" applyFill="1" applyBorder="1" applyAlignment="1">
      <alignment horizontal="right" vertical="center"/>
    </xf>
    <xf numFmtId="0" fontId="33" fillId="0" borderId="70" xfId="0" applyFont="1" applyFill="1" applyBorder="1" applyAlignment="1">
      <alignment horizontal="right" vertical="center"/>
    </xf>
    <xf numFmtId="0" fontId="33" fillId="0" borderId="70" xfId="0" applyFont="1" applyFill="1" applyBorder="1" applyAlignment="1" applyProtection="1">
      <alignment horizontal="center" vertical="center"/>
      <protection locked="0"/>
    </xf>
    <xf numFmtId="0" fontId="33" fillId="0" borderId="70" xfId="0" applyFont="1" applyFill="1" applyBorder="1" applyAlignment="1" applyProtection="1">
      <alignment horizontal="right" vertical="center"/>
      <protection locked="0"/>
    </xf>
    <xf numFmtId="0" fontId="33" fillId="0" borderId="71" xfId="0" applyFont="1" applyFill="1" applyBorder="1" applyAlignment="1">
      <alignment horizontal="right" vertical="center"/>
    </xf>
    <xf numFmtId="0" fontId="33" fillId="0" borderId="75" xfId="0" applyFont="1" applyFill="1" applyBorder="1" applyAlignment="1">
      <alignment horizontal="right" vertical="center"/>
    </xf>
    <xf numFmtId="0" fontId="34" fillId="0" borderId="75" xfId="0" applyFont="1" applyFill="1" applyBorder="1" applyAlignment="1">
      <alignment horizontal="right" vertical="center"/>
    </xf>
    <xf numFmtId="0" fontId="34" fillId="0" borderId="75" xfId="0" applyFont="1" applyFill="1" applyBorder="1" applyAlignment="1" applyProtection="1">
      <alignment horizontal="center" vertical="center"/>
      <protection locked="0"/>
    </xf>
    <xf numFmtId="0" fontId="34" fillId="0" borderId="75" xfId="0" applyFont="1" applyFill="1" applyBorder="1" applyAlignment="1" applyProtection="1">
      <alignment horizontal="right" vertical="center"/>
      <protection locked="0"/>
    </xf>
    <xf numFmtId="0" fontId="34" fillId="0" borderId="76" xfId="0" applyFont="1" applyFill="1" applyBorder="1" applyAlignment="1">
      <alignment horizontal="right" vertical="center"/>
    </xf>
    <xf numFmtId="0" fontId="34" fillId="0" borderId="2" xfId="0" applyFont="1" applyFill="1" applyBorder="1" applyAlignment="1" applyProtection="1">
      <alignment horizontal="distributed" vertical="center" indent="1"/>
      <protection locked="0"/>
    </xf>
    <xf numFmtId="0" fontId="33" fillId="0" borderId="87" xfId="0" applyFont="1" applyFill="1" applyBorder="1" applyAlignment="1">
      <alignment horizontal="right" vertical="center"/>
    </xf>
    <xf numFmtId="177" fontId="35" fillId="0" borderId="2" xfId="0" applyNumberFormat="1" applyFont="1" applyBorder="1" applyProtection="1">
      <alignment vertical="center"/>
      <protection locked="0"/>
    </xf>
    <xf numFmtId="0" fontId="0" fillId="0" borderId="96" xfId="0" applyFill="1" applyBorder="1" applyAlignment="1">
      <alignment horizontal="center" vertical="center" justifyLastLine="1"/>
    </xf>
    <xf numFmtId="177" fontId="0" fillId="0" borderId="15" xfId="0" applyNumberFormat="1" applyFont="1" applyFill="1" applyBorder="1" applyAlignment="1">
      <alignment horizontal="right" vertical="center"/>
    </xf>
    <xf numFmtId="177" fontId="0" fillId="0" borderId="96" xfId="0" applyNumberFormat="1" applyFill="1" applyBorder="1" applyAlignment="1" applyProtection="1">
      <alignment horizontal="left" vertical="top" wrapText="1"/>
      <protection locked="0"/>
    </xf>
    <xf numFmtId="177" fontId="33" fillId="0" borderId="95" xfId="0" applyNumberFormat="1" applyFont="1" applyFill="1" applyBorder="1" applyAlignment="1" applyProtection="1">
      <alignment horizontal="right" vertical="center"/>
      <protection locked="0"/>
    </xf>
    <xf numFmtId="177" fontId="33" fillId="0" borderId="90" xfId="0" applyNumberFormat="1" applyFont="1" applyFill="1" applyBorder="1" applyAlignment="1" applyProtection="1">
      <alignment horizontal="right" vertical="center"/>
      <protection locked="0"/>
    </xf>
    <xf numFmtId="0" fontId="0" fillId="0" borderId="0" xfId="0" applyAlignment="1">
      <alignment vertical="center" wrapText="1"/>
    </xf>
    <xf numFmtId="0" fontId="33" fillId="0" borderId="9" xfId="0" applyFont="1" applyBorder="1" applyAlignment="1" applyProtection="1">
      <alignment horizontal="distributed" vertical="center" shrinkToFit="1"/>
      <protection locked="0"/>
    </xf>
    <xf numFmtId="0" fontId="33" fillId="0" borderId="2" xfId="0" applyFont="1" applyBorder="1" applyAlignment="1" applyProtection="1">
      <alignment horizontal="distributed" vertical="center" shrinkToFit="1"/>
      <protection locked="0"/>
    </xf>
    <xf numFmtId="0" fontId="33" fillId="0" borderId="95" xfId="0" applyFont="1" applyBorder="1" applyAlignment="1" applyProtection="1">
      <alignment horizontal="distributed" vertical="center" shrinkToFit="1"/>
      <protection locked="0"/>
    </xf>
    <xf numFmtId="0" fontId="33" fillId="0" borderId="90" xfId="0" applyFont="1" applyBorder="1" applyAlignment="1" applyProtection="1">
      <alignment horizontal="distributed" vertical="center" shrinkToFit="1"/>
      <protection locked="0"/>
    </xf>
    <xf numFmtId="0" fontId="33" fillId="0" borderId="5" xfId="0" applyFont="1" applyBorder="1" applyAlignment="1" applyProtection="1">
      <alignment horizontal="distributed" vertical="center" shrinkToFit="1"/>
      <protection locked="0"/>
    </xf>
    <xf numFmtId="0" fontId="34" fillId="0" borderId="2" xfId="0" applyFont="1" applyBorder="1" applyAlignment="1" applyProtection="1">
      <alignment horizontal="distributed" vertical="center" shrinkToFit="1"/>
      <protection locked="0"/>
    </xf>
    <xf numFmtId="0" fontId="33" fillId="0" borderId="2" xfId="0" applyFont="1" applyFill="1" applyBorder="1" applyAlignment="1" applyProtection="1">
      <alignment horizontal="distributed" vertical="center" shrinkToFit="1"/>
      <protection locked="0"/>
    </xf>
    <xf numFmtId="0" fontId="33" fillId="0" borderId="9" xfId="0" applyFont="1" applyBorder="1" applyAlignment="1" applyProtection="1">
      <alignment horizontal="distributed" vertical="center" indent="1"/>
      <protection locked="0"/>
    </xf>
    <xf numFmtId="0" fontId="33" fillId="0" borderId="90" xfId="0" applyFont="1" applyBorder="1" applyAlignment="1" applyProtection="1">
      <alignment horizontal="distributed" vertical="center" indent="1"/>
      <protection locked="0"/>
    </xf>
    <xf numFmtId="176" fontId="0" fillId="0" borderId="1" xfId="0" applyNumberFormat="1" applyBorder="1" applyAlignment="1">
      <alignment horizontal="center" vertical="center" shrinkToFit="1"/>
    </xf>
    <xf numFmtId="177" fontId="0" fillId="0" borderId="30" xfId="0" applyNumberFormat="1" applyBorder="1" applyAlignment="1">
      <alignment vertical="center" shrinkToFit="1"/>
    </xf>
    <xf numFmtId="177" fontId="0" fillId="0" borderId="18" xfId="0" applyNumberFormat="1" applyFill="1" applyBorder="1" applyAlignment="1" applyProtection="1">
      <alignment horizontal="right" vertical="center"/>
    </xf>
    <xf numFmtId="176" fontId="0" fillId="0" borderId="47" xfId="0" applyNumberFormat="1" applyFill="1" applyBorder="1" applyAlignment="1" applyProtection="1">
      <alignment horizontal="center" vertical="center"/>
    </xf>
    <xf numFmtId="176" fontId="0" fillId="0" borderId="97" xfId="0" applyNumberFormat="1" applyBorder="1" applyAlignment="1">
      <alignment horizontal="center" vertical="center" shrinkToFit="1"/>
    </xf>
    <xf numFmtId="0" fontId="33" fillId="0" borderId="0" xfId="0" applyFont="1" applyAlignment="1">
      <alignment vertical="center" wrapText="1"/>
    </xf>
    <xf numFmtId="0" fontId="33" fillId="0" borderId="0" xfId="0" applyFont="1" applyAlignment="1">
      <alignment vertical="top" wrapText="1"/>
    </xf>
    <xf numFmtId="0" fontId="36" fillId="0" borderId="0" xfId="0" applyFont="1" applyAlignment="1">
      <alignment vertical="top" wrapText="1"/>
    </xf>
    <xf numFmtId="0" fontId="33" fillId="0" borderId="0" xfId="0" applyFont="1" applyAlignment="1">
      <alignment horizontal="center" vertical="center" wrapText="1"/>
    </xf>
    <xf numFmtId="0" fontId="36" fillId="0" borderId="0" xfId="0" applyFont="1" applyAlignment="1">
      <alignment vertical="center" wrapText="1"/>
    </xf>
    <xf numFmtId="0" fontId="36" fillId="0" borderId="0" xfId="0" applyFont="1" applyAlignment="1">
      <alignment horizontal="justify" vertical="center"/>
    </xf>
    <xf numFmtId="0" fontId="36" fillId="0" borderId="0" xfId="0" applyFont="1" applyAlignment="1">
      <alignment vertical="center" wrapText="1"/>
    </xf>
    <xf numFmtId="0" fontId="0" fillId="0" borderId="98" xfId="0" applyBorder="1" applyAlignment="1">
      <alignment horizontal="distributed" vertical="center" indent="1"/>
    </xf>
    <xf numFmtId="0" fontId="0" fillId="0" borderId="0" xfId="0" applyAlignment="1">
      <alignment vertical="center" wrapText="1"/>
    </xf>
    <xf numFmtId="0" fontId="33" fillId="0" borderId="0" xfId="0" applyFont="1" applyAlignment="1">
      <alignment horizontal="center" vertical="center" wrapText="1"/>
    </xf>
    <xf numFmtId="0" fontId="33" fillId="0" borderId="0" xfId="0" applyFont="1" applyAlignment="1">
      <alignment vertical="center" wrapText="1"/>
    </xf>
    <xf numFmtId="0" fontId="36" fillId="0" borderId="0" xfId="0" applyFont="1" applyAlignment="1">
      <alignment horizontal="justify" vertical="center" wrapText="1"/>
    </xf>
    <xf numFmtId="0" fontId="36" fillId="0" borderId="0" xfId="0" applyFont="1" applyAlignment="1">
      <alignment vertical="center"/>
    </xf>
    <xf numFmtId="0" fontId="0" fillId="0" borderId="99" xfId="0" applyBorder="1" applyAlignment="1">
      <alignment horizontal="distributed" vertical="center" indent="1"/>
    </xf>
    <xf numFmtId="0" fontId="0" fillId="0" borderId="100" xfId="0" applyBorder="1" applyAlignment="1">
      <alignment horizontal="distributed" vertical="center" wrapText="1" indent="1"/>
    </xf>
    <xf numFmtId="177" fontId="0" fillId="0" borderId="16" xfId="0" applyNumberFormat="1" applyBorder="1" applyAlignment="1" applyProtection="1">
      <alignment horizontal="center" vertical="center"/>
      <protection locked="0"/>
    </xf>
    <xf numFmtId="178" fontId="0" fillId="2" borderId="20" xfId="0" applyNumberFormat="1" applyFill="1" applyBorder="1" applyAlignment="1" applyProtection="1">
      <alignment horizontal="center" vertical="center"/>
    </xf>
    <xf numFmtId="177" fontId="0" fillId="0" borderId="6" xfId="0" applyNumberFormat="1" applyBorder="1" applyAlignment="1" applyProtection="1">
      <alignment horizontal="center" vertical="center"/>
    </xf>
    <xf numFmtId="177" fontId="0" fillId="0" borderId="5" xfId="0" applyNumberFormat="1" applyBorder="1" applyAlignment="1" applyProtection="1">
      <alignment horizontal="center" vertical="center"/>
      <protection locked="0"/>
    </xf>
    <xf numFmtId="185" fontId="0" fillId="2" borderId="80" xfId="0" applyNumberFormat="1" applyFill="1" applyBorder="1" applyAlignment="1" applyProtection="1">
      <alignment vertical="center"/>
    </xf>
    <xf numFmtId="177" fontId="0" fillId="2" borderId="65" xfId="0" applyNumberFormat="1" applyFill="1" applyBorder="1" applyProtection="1">
      <alignment vertical="center"/>
    </xf>
    <xf numFmtId="178" fontId="0" fillId="2" borderId="19" xfId="0" applyNumberFormat="1" applyFill="1" applyBorder="1" applyAlignment="1" applyProtection="1">
      <alignment horizontal="center" vertical="center"/>
    </xf>
    <xf numFmtId="178" fontId="0" fillId="2" borderId="71" xfId="0" applyNumberFormat="1" applyFill="1" applyBorder="1" applyAlignment="1" applyProtection="1">
      <alignment horizontal="center" vertical="center"/>
    </xf>
    <xf numFmtId="178" fontId="0" fillId="2" borderId="65" xfId="0" applyNumberFormat="1" applyFill="1" applyBorder="1" applyAlignment="1" applyProtection="1">
      <alignment horizontal="center" vertical="center"/>
    </xf>
    <xf numFmtId="177" fontId="0" fillId="2" borderId="46" xfId="0" applyNumberFormat="1" applyFill="1" applyBorder="1" applyProtection="1">
      <alignment vertical="center"/>
    </xf>
    <xf numFmtId="177" fontId="0" fillId="2" borderId="76" xfId="0" applyNumberFormat="1" applyFill="1" applyBorder="1" applyProtection="1">
      <alignment vertical="center"/>
    </xf>
    <xf numFmtId="177" fontId="0" fillId="2" borderId="12" xfId="0" applyNumberFormat="1" applyFill="1" applyBorder="1" applyProtection="1">
      <alignment vertical="center"/>
    </xf>
    <xf numFmtId="177" fontId="0" fillId="2" borderId="17" xfId="0" applyNumberFormat="1" applyFill="1" applyBorder="1" applyProtection="1">
      <alignment vertical="center"/>
    </xf>
    <xf numFmtId="38" fontId="0" fillId="2" borderId="10" xfId="0" applyNumberFormat="1" applyFill="1" applyBorder="1" applyAlignment="1" applyProtection="1">
      <alignment horizontal="right" vertical="center"/>
    </xf>
    <xf numFmtId="38" fontId="0" fillId="2" borderId="29" xfId="0" applyNumberFormat="1" applyFill="1" applyBorder="1" applyProtection="1">
      <alignment vertical="center"/>
    </xf>
    <xf numFmtId="38" fontId="0" fillId="2" borderId="11" xfId="0" applyNumberFormat="1" applyFill="1" applyBorder="1" applyProtection="1">
      <alignment vertical="center"/>
    </xf>
    <xf numFmtId="38" fontId="0" fillId="2" borderId="18" xfId="0" applyNumberFormat="1" applyFill="1" applyBorder="1" applyProtection="1">
      <alignment vertical="center"/>
    </xf>
    <xf numFmtId="38" fontId="0" fillId="2" borderId="101" xfId="0" applyNumberFormat="1" applyFill="1" applyBorder="1" applyProtection="1">
      <alignment vertical="center"/>
    </xf>
    <xf numFmtId="0" fontId="0" fillId="0" borderId="102" xfId="0" applyBorder="1" applyAlignment="1">
      <alignment horizontal="distributed" vertical="center" indent="1"/>
    </xf>
    <xf numFmtId="0" fontId="0" fillId="2" borderId="103" xfId="0" applyFill="1" applyBorder="1" applyAlignment="1">
      <alignment horizontal="distributed" vertical="center" wrapText="1" indent="1"/>
    </xf>
    <xf numFmtId="0" fontId="0" fillId="0" borderId="104" xfId="0" applyBorder="1" applyAlignment="1">
      <alignment horizontal="distributed" vertical="center" indent="1"/>
    </xf>
    <xf numFmtId="0" fontId="0" fillId="0" borderId="105" xfId="0" applyBorder="1" applyAlignment="1">
      <alignment horizontal="distributed" vertical="center" indent="1"/>
    </xf>
    <xf numFmtId="0" fontId="0" fillId="2" borderId="106" xfId="0" applyFill="1" applyBorder="1" applyAlignment="1">
      <alignment horizontal="distributed" vertical="center" wrapText="1" indent="1"/>
    </xf>
    <xf numFmtId="0" fontId="0" fillId="0" borderId="106" xfId="0" applyBorder="1" applyAlignment="1">
      <alignment horizontal="distributed" vertical="center" wrapText="1" indent="1"/>
    </xf>
    <xf numFmtId="0" fontId="0" fillId="0" borderId="107" xfId="0" applyBorder="1" applyAlignment="1">
      <alignment horizontal="distributed" vertical="center" wrapText="1" indent="1"/>
    </xf>
    <xf numFmtId="0" fontId="0" fillId="2" borderId="108" xfId="0" applyFill="1" applyBorder="1" applyAlignment="1">
      <alignment horizontal="distributed" vertical="center" wrapText="1" indent="1"/>
    </xf>
    <xf numFmtId="0" fontId="0" fillId="0" borderId="109" xfId="0" applyBorder="1" applyAlignment="1">
      <alignment horizontal="distributed" vertical="center" indent="1"/>
    </xf>
    <xf numFmtId="0" fontId="0" fillId="0" borderId="47" xfId="0" applyBorder="1" applyAlignment="1">
      <alignment horizontal="distributed" vertical="center" indent="4"/>
    </xf>
    <xf numFmtId="0" fontId="0" fillId="0" borderId="110" xfId="0" applyBorder="1" applyAlignment="1">
      <alignment horizontal="distributed" vertical="center" indent="1"/>
    </xf>
    <xf numFmtId="177" fontId="0" fillId="0" borderId="111" xfId="0" applyNumberFormat="1" applyBorder="1" applyProtection="1">
      <alignment vertical="center"/>
    </xf>
    <xf numFmtId="177" fontId="0" fillId="0" borderId="112" xfId="0" applyNumberFormat="1" applyBorder="1" applyProtection="1">
      <alignment vertical="center"/>
    </xf>
    <xf numFmtId="0" fontId="36" fillId="0" borderId="0" xfId="0" applyFont="1" applyAlignment="1">
      <alignment vertical="center" wrapText="1"/>
    </xf>
    <xf numFmtId="0" fontId="0" fillId="0" borderId="0" xfId="0" applyAlignment="1">
      <alignment horizontal="center" vertical="center" wrapText="1"/>
    </xf>
    <xf numFmtId="0" fontId="0" fillId="0" borderId="70" xfId="0" applyBorder="1">
      <alignment vertical="center"/>
    </xf>
    <xf numFmtId="0" fontId="0" fillId="0" borderId="71" xfId="0" applyBorder="1">
      <alignment vertical="center"/>
    </xf>
    <xf numFmtId="0" fontId="0" fillId="0" borderId="65" xfId="0" applyBorder="1">
      <alignment vertical="center"/>
    </xf>
    <xf numFmtId="0" fontId="30" fillId="0" borderId="93" xfId="0" applyFont="1" applyBorder="1">
      <alignment vertical="center"/>
    </xf>
    <xf numFmtId="0" fontId="15" fillId="0" borderId="93" xfId="0" applyFont="1" applyBorder="1" applyAlignment="1">
      <alignment vertical="center"/>
    </xf>
    <xf numFmtId="0" fontId="30" fillId="0" borderId="81" xfId="0" applyFont="1" applyBorder="1">
      <alignment vertical="center"/>
    </xf>
    <xf numFmtId="177" fontId="0" fillId="0" borderId="18" xfId="0" applyNumberFormat="1" applyFont="1" applyBorder="1" applyAlignment="1">
      <alignment horizontal="right" vertical="center"/>
    </xf>
    <xf numFmtId="177" fontId="0" fillId="0" borderId="78" xfId="0" applyNumberFormat="1" applyBorder="1" applyAlignment="1" applyProtection="1">
      <alignment horizontal="left" vertical="top" wrapText="1"/>
      <protection locked="0"/>
    </xf>
    <xf numFmtId="177" fontId="0" fillId="0" borderId="30" xfId="0" applyNumberFormat="1" applyBorder="1" applyAlignment="1">
      <alignment horizontal="right" vertical="center" shrinkToFit="1"/>
    </xf>
    <xf numFmtId="177" fontId="0" fillId="0" borderId="86" xfId="0" applyNumberFormat="1" applyBorder="1" applyAlignment="1" applyProtection="1">
      <alignment horizontal="right" vertical="center"/>
      <protection locked="0"/>
    </xf>
    <xf numFmtId="177" fontId="0" fillId="0" borderId="5" xfId="0" applyNumberFormat="1" applyFill="1" applyBorder="1" applyProtection="1">
      <alignment vertical="center"/>
      <protection locked="0"/>
    </xf>
    <xf numFmtId="0" fontId="0" fillId="0" borderId="0" xfId="0">
      <alignment vertical="center"/>
    </xf>
    <xf numFmtId="0" fontId="18" fillId="0" borderId="3" xfId="0" applyFont="1" applyFill="1" applyBorder="1" applyAlignment="1">
      <alignment vertical="center" shrinkToFit="1"/>
    </xf>
    <xf numFmtId="177" fontId="0" fillId="0" borderId="11" xfId="0" applyNumberFormat="1" applyBorder="1" applyAlignment="1" applyProtection="1">
      <alignment horizontal="right" vertical="center"/>
      <protection locked="0"/>
    </xf>
    <xf numFmtId="177" fontId="0" fillId="0" borderId="85" xfId="0" applyNumberFormat="1" applyBorder="1" applyAlignment="1" applyProtection="1">
      <alignment horizontal="right" vertical="center"/>
      <protection locked="0"/>
    </xf>
    <xf numFmtId="177" fontId="0" fillId="0" borderId="15" xfId="0" applyNumberFormat="1" applyBorder="1" applyAlignment="1" applyProtection="1">
      <alignment horizontal="right" vertical="center"/>
      <protection locked="0"/>
    </xf>
    <xf numFmtId="177" fontId="0" fillId="0" borderId="82" xfId="0" applyNumberFormat="1" applyBorder="1" applyAlignment="1" applyProtection="1">
      <alignment horizontal="right" vertical="center"/>
      <protection locked="0"/>
    </xf>
    <xf numFmtId="177" fontId="0" fillId="0" borderId="11" xfId="0" applyNumberFormat="1" applyBorder="1" applyProtection="1">
      <alignment vertical="center"/>
      <protection locked="0"/>
    </xf>
    <xf numFmtId="0" fontId="36" fillId="0" borderId="0" xfId="0" applyFont="1" applyAlignment="1">
      <alignment vertical="center" wrapText="1"/>
    </xf>
    <xf numFmtId="0" fontId="0" fillId="0" borderId="78" xfId="0" applyFill="1" applyBorder="1" applyAlignment="1">
      <alignment horizontal="center" vertical="center" justifyLastLine="1"/>
    </xf>
    <xf numFmtId="177" fontId="0" fillId="0" borderId="78" xfId="0" applyNumberFormat="1" applyFill="1" applyBorder="1" applyAlignment="1" applyProtection="1">
      <alignment horizontal="left" vertical="top" wrapText="1"/>
      <protection locked="0"/>
    </xf>
    <xf numFmtId="177" fontId="0" fillId="0" borderId="86" xfId="0" applyNumberFormat="1" applyFill="1" applyBorder="1" applyAlignment="1" applyProtection="1">
      <alignment horizontal="right" vertical="center"/>
    </xf>
    <xf numFmtId="177" fontId="0" fillId="0" borderId="84" xfId="0" applyNumberFormat="1" applyFill="1" applyBorder="1" applyAlignment="1" applyProtection="1">
      <alignment horizontal="right" vertical="center"/>
    </xf>
    <xf numFmtId="177" fontId="0" fillId="0" borderId="85" xfId="0" applyNumberFormat="1" applyFill="1" applyBorder="1" applyAlignment="1" applyProtection="1">
      <alignment horizontal="right" vertical="center"/>
    </xf>
    <xf numFmtId="177" fontId="0" fillId="0" borderId="15" xfId="0" applyNumberFormat="1" applyFill="1" applyBorder="1" applyAlignment="1" applyProtection="1">
      <alignment horizontal="right" vertical="center"/>
    </xf>
    <xf numFmtId="177" fontId="0" fillId="0" borderId="14" xfId="0" applyNumberFormat="1" applyFill="1" applyBorder="1" applyAlignment="1" applyProtection="1">
      <alignment horizontal="right" vertical="center"/>
    </xf>
    <xf numFmtId="38" fontId="0" fillId="2" borderId="93" xfId="0" applyNumberFormat="1" applyFill="1" applyBorder="1" applyProtection="1">
      <alignment vertical="center"/>
    </xf>
    <xf numFmtId="178" fontId="0" fillId="2" borderId="11" xfId="0" applyNumberFormat="1" applyFill="1" applyBorder="1" applyAlignment="1" applyProtection="1">
      <alignment horizontal="right" vertical="center"/>
    </xf>
    <xf numFmtId="185" fontId="0" fillId="2" borderId="76" xfId="0" applyNumberFormat="1" applyFill="1" applyBorder="1" applyAlignment="1" applyProtection="1">
      <alignment vertical="center"/>
    </xf>
    <xf numFmtId="186" fontId="4" fillId="0" borderId="31" xfId="0" applyNumberFormat="1" applyFont="1" applyBorder="1" applyAlignment="1" applyProtection="1">
      <alignment vertical="center" shrinkToFit="1"/>
      <protection locked="0"/>
    </xf>
    <xf numFmtId="187" fontId="4" fillId="0" borderId="77" xfId="0" applyNumberFormat="1" applyFont="1" applyBorder="1" applyAlignment="1" applyProtection="1">
      <alignment horizontal="center" vertical="center" shrinkToFit="1"/>
      <protection locked="0"/>
    </xf>
    <xf numFmtId="186" fontId="4" fillId="0" borderId="113" xfId="0" applyNumberFormat="1" applyFont="1" applyBorder="1" applyAlignment="1" applyProtection="1">
      <alignment vertical="center" shrinkToFit="1"/>
      <protection locked="0"/>
    </xf>
    <xf numFmtId="187" fontId="4" fillId="0" borderId="104" xfId="0" applyNumberFormat="1" applyFont="1" applyBorder="1" applyAlignment="1" applyProtection="1">
      <alignment horizontal="center" vertical="center" shrinkToFit="1"/>
      <protection locked="0"/>
    </xf>
    <xf numFmtId="186" fontId="4" fillId="0" borderId="114" xfId="0" applyNumberFormat="1" applyFont="1" applyBorder="1" applyAlignment="1" applyProtection="1">
      <alignment vertical="center" shrinkToFit="1"/>
      <protection locked="0"/>
    </xf>
    <xf numFmtId="177" fontId="4" fillId="0" borderId="113" xfId="0" applyNumberFormat="1" applyFont="1" applyBorder="1" applyAlignment="1" applyProtection="1">
      <alignment vertical="center" shrinkToFit="1"/>
      <protection locked="0"/>
    </xf>
    <xf numFmtId="176" fontId="4" fillId="0" borderId="36" xfId="0" applyNumberFormat="1" applyFont="1" applyBorder="1" applyAlignment="1" applyProtection="1">
      <alignment horizontal="center" vertical="center" shrinkToFit="1"/>
      <protection locked="0"/>
    </xf>
    <xf numFmtId="186" fontId="4" fillId="0" borderId="40" xfId="0" applyNumberFormat="1" applyFont="1" applyBorder="1" applyAlignment="1" applyProtection="1">
      <alignment vertical="center" shrinkToFit="1"/>
      <protection locked="0"/>
    </xf>
    <xf numFmtId="187" fontId="4" fillId="0" borderId="76" xfId="0" applyNumberFormat="1" applyFont="1" applyBorder="1" applyAlignment="1" applyProtection="1">
      <alignment horizontal="center" vertical="center" shrinkToFit="1"/>
      <protection locked="0"/>
    </xf>
    <xf numFmtId="186" fontId="4" fillId="0" borderId="115" xfId="0" applyNumberFormat="1" applyFont="1" applyBorder="1" applyAlignment="1" applyProtection="1">
      <alignment vertical="center" shrinkToFit="1"/>
      <protection locked="0"/>
    </xf>
    <xf numFmtId="187" fontId="4" fillId="0" borderId="105" xfId="0" applyNumberFormat="1" applyFont="1" applyBorder="1" applyAlignment="1" applyProtection="1">
      <alignment horizontal="center" vertical="center" shrinkToFit="1"/>
      <protection locked="0"/>
    </xf>
    <xf numFmtId="186" fontId="4" fillId="0" borderId="116" xfId="0" applyNumberFormat="1" applyFont="1" applyBorder="1" applyAlignment="1" applyProtection="1">
      <alignment vertical="center" shrinkToFit="1"/>
      <protection locked="0"/>
    </xf>
    <xf numFmtId="177" fontId="4" fillId="0" borderId="115" xfId="0" applyNumberFormat="1" applyFont="1" applyBorder="1" applyAlignment="1" applyProtection="1">
      <alignment vertical="center" shrinkToFit="1"/>
      <protection locked="0"/>
    </xf>
    <xf numFmtId="176" fontId="4" fillId="0" borderId="42" xfId="0" applyNumberFormat="1" applyFont="1" applyBorder="1" applyAlignment="1" applyProtection="1">
      <alignment horizontal="center" vertical="center" shrinkToFit="1"/>
      <protection locked="0"/>
    </xf>
    <xf numFmtId="186" fontId="4" fillId="0" borderId="41" xfId="0" applyNumberFormat="1" applyFont="1" applyBorder="1" applyAlignment="1" applyProtection="1">
      <alignment vertical="center" shrinkToFit="1"/>
      <protection locked="0"/>
    </xf>
    <xf numFmtId="187" fontId="4" fillId="0" borderId="80" xfId="0" applyNumberFormat="1" applyFont="1" applyBorder="1" applyAlignment="1" applyProtection="1">
      <alignment horizontal="center" vertical="center" shrinkToFit="1"/>
      <protection locked="0"/>
    </xf>
    <xf numFmtId="186" fontId="4" fillId="0" borderId="117" xfId="0" applyNumberFormat="1" applyFont="1" applyBorder="1" applyAlignment="1" applyProtection="1">
      <alignment vertical="center" shrinkToFit="1"/>
      <protection locked="0"/>
    </xf>
    <xf numFmtId="187" fontId="4" fillId="0" borderId="109" xfId="0" applyNumberFormat="1" applyFont="1" applyBorder="1" applyAlignment="1" applyProtection="1">
      <alignment horizontal="center" vertical="center" shrinkToFit="1"/>
      <protection locked="0"/>
    </xf>
    <xf numFmtId="186" fontId="4" fillId="0" borderId="118" xfId="0" applyNumberFormat="1" applyFont="1" applyBorder="1" applyAlignment="1" applyProtection="1">
      <alignment vertical="center" shrinkToFit="1"/>
      <protection locked="0"/>
    </xf>
    <xf numFmtId="177" fontId="4" fillId="0" borderId="117" xfId="0" applyNumberFormat="1" applyFont="1" applyBorder="1" applyAlignment="1" applyProtection="1">
      <alignment vertical="center" shrinkToFit="1"/>
      <protection locked="0"/>
    </xf>
    <xf numFmtId="176" fontId="4" fillId="0" borderId="43" xfId="0" applyNumberFormat="1" applyFont="1" applyBorder="1" applyAlignment="1" applyProtection="1">
      <alignment horizontal="center" vertical="center" shrinkToFit="1"/>
      <protection locked="0"/>
    </xf>
    <xf numFmtId="186" fontId="0" fillId="0" borderId="40" xfId="0" applyNumberFormat="1" applyFont="1" applyFill="1" applyBorder="1" applyAlignment="1" applyProtection="1">
      <alignment vertical="center" shrinkToFit="1"/>
      <protection locked="0"/>
    </xf>
    <xf numFmtId="187" fontId="0" fillId="0" borderId="75" xfId="0" applyNumberFormat="1" applyFont="1" applyFill="1" applyBorder="1" applyAlignment="1" applyProtection="1">
      <alignment horizontal="center" vertical="center" shrinkToFit="1"/>
      <protection locked="0"/>
    </xf>
    <xf numFmtId="186" fontId="0" fillId="0" borderId="116" xfId="0" applyNumberFormat="1" applyFont="1" applyFill="1" applyBorder="1" applyAlignment="1" applyProtection="1">
      <alignment vertical="center" shrinkToFit="1"/>
      <protection locked="0"/>
    </xf>
    <xf numFmtId="187" fontId="0" fillId="0" borderId="76" xfId="0" applyNumberFormat="1" applyFont="1" applyFill="1" applyBorder="1" applyAlignment="1" applyProtection="1">
      <alignment horizontal="center" vertical="center" shrinkToFit="1"/>
      <protection locked="0"/>
    </xf>
    <xf numFmtId="186" fontId="0" fillId="0" borderId="115" xfId="0" applyNumberFormat="1" applyFont="1" applyFill="1" applyBorder="1" applyAlignment="1" applyProtection="1">
      <alignment vertical="center" shrinkToFit="1"/>
      <protection locked="0"/>
    </xf>
    <xf numFmtId="187" fontId="0" fillId="0" borderId="105" xfId="0" applyNumberFormat="1" applyFont="1" applyFill="1" applyBorder="1" applyAlignment="1" applyProtection="1">
      <alignment horizontal="center" vertical="center" shrinkToFit="1"/>
      <protection locked="0"/>
    </xf>
    <xf numFmtId="177" fontId="0" fillId="0" borderId="86" xfId="0" applyNumberFormat="1" applyBorder="1" applyAlignment="1" applyProtection="1">
      <alignment horizontal="right" vertical="center"/>
      <protection locked="0"/>
    </xf>
    <xf numFmtId="186" fontId="0" fillId="0" borderId="119" xfId="0" applyNumberFormat="1" applyFont="1" applyBorder="1" applyAlignment="1" applyProtection="1">
      <alignment vertical="center" shrinkToFit="1"/>
      <protection locked="0"/>
    </xf>
    <xf numFmtId="187" fontId="0" fillId="0" borderId="120" xfId="0" applyNumberFormat="1" applyFont="1" applyBorder="1" applyAlignment="1" applyProtection="1">
      <alignment vertical="center" shrinkToFit="1"/>
      <protection locked="0"/>
    </xf>
    <xf numFmtId="184" fontId="0" fillId="0" borderId="114" xfId="0" applyNumberFormat="1" applyFont="1" applyBorder="1" applyAlignment="1" applyProtection="1">
      <alignment vertical="center" shrinkToFit="1"/>
      <protection locked="0"/>
    </xf>
    <xf numFmtId="184" fontId="0" fillId="0" borderId="57" xfId="0" applyNumberFormat="1" applyFont="1" applyBorder="1" applyAlignment="1" applyProtection="1">
      <alignment vertical="center" shrinkToFit="1"/>
      <protection locked="0"/>
    </xf>
    <xf numFmtId="186" fontId="0" fillId="0" borderId="121" xfId="0" applyNumberFormat="1" applyFont="1" applyBorder="1" applyAlignment="1" applyProtection="1">
      <alignment vertical="center" shrinkToFit="1"/>
      <protection locked="0"/>
    </xf>
    <xf numFmtId="187" fontId="0" fillId="0" borderId="98" xfId="0" applyNumberFormat="1" applyFont="1" applyBorder="1" applyAlignment="1" applyProtection="1">
      <alignment vertical="center" shrinkToFit="1"/>
      <protection locked="0"/>
    </xf>
    <xf numFmtId="184" fontId="0" fillId="0" borderId="116" xfId="0" applyNumberFormat="1" applyFont="1" applyBorder="1" applyAlignment="1" applyProtection="1">
      <alignment vertical="center" shrinkToFit="1"/>
      <protection locked="0"/>
    </xf>
    <xf numFmtId="184" fontId="0" fillId="0" borderId="59" xfId="0" applyNumberFormat="1" applyFont="1" applyBorder="1" applyAlignment="1" applyProtection="1">
      <alignment vertical="center" shrinkToFit="1"/>
      <protection locked="0"/>
    </xf>
    <xf numFmtId="186" fontId="0" fillId="0" borderId="122" xfId="0" applyNumberFormat="1" applyFont="1" applyBorder="1" applyAlignment="1" applyProtection="1">
      <alignment vertical="center" shrinkToFit="1"/>
      <protection locked="0"/>
    </xf>
    <xf numFmtId="187" fontId="0" fillId="0" borderId="99" xfId="0" applyNumberFormat="1" applyFont="1" applyBorder="1" applyAlignment="1" applyProtection="1">
      <alignment vertical="center" shrinkToFit="1"/>
      <protection locked="0"/>
    </xf>
    <xf numFmtId="184" fontId="0" fillId="0" borderId="118" xfId="0" applyNumberFormat="1" applyFont="1" applyBorder="1" applyAlignment="1" applyProtection="1">
      <alignment vertical="center" shrinkToFit="1"/>
      <protection locked="0"/>
    </xf>
    <xf numFmtId="184" fontId="0" fillId="0" borderId="123" xfId="0" applyNumberFormat="1" applyFont="1" applyBorder="1" applyAlignment="1" applyProtection="1">
      <alignment vertical="center" shrinkToFit="1"/>
      <protection locked="0"/>
    </xf>
    <xf numFmtId="177" fontId="4" fillId="0" borderId="58" xfId="0" applyNumberFormat="1" applyFont="1" applyFill="1" applyBorder="1" applyAlignment="1">
      <alignment vertical="center" shrinkToFit="1"/>
    </xf>
    <xf numFmtId="176" fontId="4" fillId="0" borderId="59" xfId="0" applyNumberFormat="1" applyFont="1" applyFill="1" applyBorder="1" applyAlignment="1">
      <alignment horizontal="center" vertical="center" shrinkToFit="1"/>
    </xf>
    <xf numFmtId="177" fontId="4" fillId="0" borderId="58" xfId="0" applyNumberFormat="1" applyFont="1" applyBorder="1" applyAlignment="1">
      <alignment vertical="center" shrinkToFit="1"/>
    </xf>
    <xf numFmtId="176" fontId="4" fillId="0" borderId="59" xfId="0" applyNumberFormat="1" applyFont="1" applyBorder="1" applyAlignment="1">
      <alignment horizontal="center" vertical="center" shrinkToFit="1"/>
    </xf>
    <xf numFmtId="177" fontId="4" fillId="0" borderId="124" xfId="0" applyNumberFormat="1" applyFont="1" applyBorder="1" applyAlignment="1">
      <alignment vertical="center" shrinkToFit="1"/>
    </xf>
    <xf numFmtId="176" fontId="4" fillId="0" borderId="125" xfId="0" applyNumberFormat="1" applyFont="1" applyBorder="1" applyAlignment="1">
      <alignment horizontal="center" vertical="center" shrinkToFit="1"/>
    </xf>
    <xf numFmtId="177" fontId="4" fillId="0" borderId="126" xfId="0" applyNumberFormat="1" applyFont="1" applyBorder="1" applyAlignment="1">
      <alignment vertical="center" shrinkToFit="1"/>
    </xf>
    <xf numFmtId="176" fontId="4" fillId="0" borderId="127" xfId="0" applyNumberFormat="1" applyFont="1" applyBorder="1" applyAlignment="1">
      <alignment horizontal="center" vertical="center" shrinkToFit="1"/>
    </xf>
    <xf numFmtId="177" fontId="0" fillId="0" borderId="18"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86" xfId="0" applyNumberFormat="1" applyFill="1" applyBorder="1" applyAlignment="1">
      <alignment horizontal="right" vertical="center"/>
    </xf>
    <xf numFmtId="177" fontId="0" fillId="0" borderId="15" xfId="0" applyNumberFormat="1" applyFill="1" applyBorder="1" applyAlignment="1">
      <alignment horizontal="right" vertical="center"/>
    </xf>
    <xf numFmtId="181" fontId="0" fillId="0" borderId="14" xfId="0" applyNumberFormat="1" applyFill="1" applyBorder="1" applyAlignment="1">
      <alignment horizontal="right" vertical="center"/>
    </xf>
    <xf numFmtId="177" fontId="0" fillId="0" borderId="85" xfId="0" applyNumberFormat="1" applyFill="1" applyBorder="1" applyAlignment="1">
      <alignment horizontal="right" vertical="center"/>
    </xf>
    <xf numFmtId="177" fontId="0" fillId="0" borderId="84" xfId="0" applyNumberFormat="1" applyFill="1" applyBorder="1" applyAlignment="1">
      <alignment horizontal="right" vertical="center"/>
    </xf>
    <xf numFmtId="177" fontId="0" fillId="0" borderId="84" xfId="0" applyNumberFormat="1" applyBorder="1" applyAlignment="1" applyProtection="1">
      <alignment horizontal="right" vertical="center"/>
      <protection locked="0"/>
    </xf>
    <xf numFmtId="177" fontId="0" fillId="0" borderId="13" xfId="0" applyNumberFormat="1" applyFill="1" applyBorder="1" applyAlignment="1">
      <alignment horizontal="right" vertical="center"/>
    </xf>
    <xf numFmtId="177" fontId="0" fillId="0" borderId="128" xfId="0" applyNumberFormat="1" applyFill="1" applyBorder="1" applyAlignment="1">
      <alignment horizontal="right" vertical="center"/>
    </xf>
    <xf numFmtId="0" fontId="38" fillId="0" borderId="0" xfId="0" applyFont="1">
      <alignment vertical="center"/>
    </xf>
    <xf numFmtId="177" fontId="0" fillId="0" borderId="85" xfId="0" applyNumberFormat="1" applyFill="1" applyBorder="1" applyProtection="1">
      <alignment vertical="center"/>
    </xf>
    <xf numFmtId="177" fontId="0" fillId="0" borderId="86" xfId="0" applyNumberFormat="1" applyFill="1" applyBorder="1" applyAlignment="1" applyProtection="1">
      <alignment horizontal="center" vertical="center"/>
    </xf>
    <xf numFmtId="177" fontId="0" fillId="0" borderId="15" xfId="0" applyNumberFormat="1" applyFill="1" applyBorder="1" applyProtection="1">
      <alignment vertical="center"/>
    </xf>
    <xf numFmtId="177" fontId="0" fillId="0" borderId="13" xfId="0" applyNumberFormat="1" applyFill="1" applyBorder="1" applyProtection="1">
      <alignment vertical="center"/>
    </xf>
    <xf numFmtId="177" fontId="0" fillId="0" borderId="86" xfId="0" applyNumberFormat="1" applyFill="1" applyBorder="1" applyProtection="1">
      <alignment vertical="center"/>
    </xf>
    <xf numFmtId="177" fontId="0" fillId="0" borderId="114" xfId="0" applyNumberFormat="1" applyFill="1" applyBorder="1" applyAlignment="1" applyProtection="1">
      <alignment horizontal="right" vertical="center"/>
      <protection locked="0"/>
    </xf>
    <xf numFmtId="176" fontId="0" fillId="0" borderId="77" xfId="0" applyNumberFormat="1" applyFill="1" applyBorder="1" applyAlignment="1" applyProtection="1">
      <alignment horizontal="center" vertical="center"/>
      <protection locked="0"/>
    </xf>
    <xf numFmtId="38" fontId="0" fillId="0" borderId="82" xfId="0" applyNumberFormat="1" applyFill="1" applyBorder="1" applyProtection="1">
      <alignment vertical="center"/>
    </xf>
    <xf numFmtId="177" fontId="0" fillId="0" borderId="77" xfId="0" applyNumberFormat="1" applyFill="1" applyBorder="1" applyProtection="1">
      <alignment vertical="center"/>
    </xf>
    <xf numFmtId="177" fontId="0" fillId="0" borderId="129" xfId="0" applyNumberFormat="1" applyFill="1" applyBorder="1" applyAlignment="1" applyProtection="1">
      <alignment horizontal="right" vertical="center"/>
      <protection locked="0"/>
    </xf>
    <xf numFmtId="176" fontId="0" fillId="0" borderId="71" xfId="0" applyNumberFormat="1" applyFill="1" applyBorder="1" applyAlignment="1" applyProtection="1">
      <alignment horizontal="center" vertical="center"/>
      <protection locked="0"/>
    </xf>
    <xf numFmtId="178" fontId="0" fillId="0" borderId="20" xfId="0" applyNumberFormat="1" applyFill="1" applyBorder="1" applyAlignment="1" applyProtection="1">
      <alignment horizontal="center" vertical="center"/>
    </xf>
    <xf numFmtId="177" fontId="0" fillId="0" borderId="116" xfId="0" applyNumberFormat="1" applyFill="1" applyBorder="1" applyAlignment="1" applyProtection="1">
      <alignment horizontal="right" vertical="center"/>
      <protection locked="0"/>
    </xf>
    <xf numFmtId="176" fontId="0" fillId="0" borderId="76" xfId="0" applyNumberFormat="1" applyFill="1" applyBorder="1" applyAlignment="1" applyProtection="1">
      <alignment horizontal="center" vertical="center"/>
      <protection locked="0"/>
    </xf>
    <xf numFmtId="38" fontId="0" fillId="0" borderId="11" xfId="0" applyNumberFormat="1" applyFill="1" applyBorder="1" applyProtection="1">
      <alignment vertical="center"/>
    </xf>
    <xf numFmtId="177" fontId="0" fillId="0" borderId="76" xfId="0" applyNumberFormat="1" applyFill="1" applyBorder="1" applyProtection="1">
      <alignment vertical="center"/>
    </xf>
    <xf numFmtId="178" fontId="0" fillId="0" borderId="71" xfId="0" applyNumberFormat="1" applyFill="1" applyBorder="1" applyAlignment="1" applyProtection="1">
      <alignment horizontal="center" vertical="center"/>
    </xf>
    <xf numFmtId="178" fontId="0" fillId="0" borderId="65" xfId="0" applyNumberFormat="1" applyFill="1" applyBorder="1" applyAlignment="1" applyProtection="1">
      <alignment horizontal="center" vertical="center"/>
    </xf>
    <xf numFmtId="178" fontId="0" fillId="0" borderId="19" xfId="0" applyNumberFormat="1" applyFill="1" applyBorder="1" applyAlignment="1" applyProtection="1">
      <alignment horizontal="center" vertical="center"/>
    </xf>
    <xf numFmtId="177" fontId="0" fillId="0" borderId="118" xfId="0" applyNumberFormat="1" applyFill="1" applyBorder="1" applyAlignment="1" applyProtection="1">
      <alignment horizontal="right" vertical="center"/>
      <protection locked="0"/>
    </xf>
    <xf numFmtId="176" fontId="0" fillId="0" borderId="80" xfId="0" applyNumberFormat="1" applyFill="1" applyBorder="1" applyAlignment="1" applyProtection="1">
      <alignment horizontal="center" vertical="center"/>
      <protection locked="0"/>
    </xf>
    <xf numFmtId="38" fontId="0" fillId="0" borderId="10" xfId="0" applyNumberFormat="1" applyFill="1" applyBorder="1" applyProtection="1">
      <alignment vertical="center"/>
    </xf>
    <xf numFmtId="177" fontId="0" fillId="0" borderId="80" xfId="0" applyNumberFormat="1" applyFill="1" applyBorder="1" applyProtection="1">
      <alignment vertical="center"/>
    </xf>
    <xf numFmtId="38" fontId="0" fillId="0" borderId="18" xfId="0" applyNumberFormat="1" applyFill="1" applyBorder="1" applyProtection="1">
      <alignment vertical="center"/>
    </xf>
    <xf numFmtId="177" fontId="0" fillId="0" borderId="12" xfId="0" applyNumberFormat="1" applyFill="1" applyBorder="1" applyProtection="1">
      <alignment vertical="center"/>
    </xf>
    <xf numFmtId="177" fontId="0" fillId="0" borderId="111" xfId="0" applyNumberFormat="1" applyFill="1" applyBorder="1" applyProtection="1">
      <alignment vertical="center"/>
    </xf>
    <xf numFmtId="177" fontId="0" fillId="0" borderId="71" xfId="0" applyNumberFormat="1" applyFill="1" applyBorder="1" applyProtection="1">
      <alignment vertical="center"/>
    </xf>
    <xf numFmtId="0" fontId="0" fillId="0" borderId="0" xfId="0" applyBorder="1" applyAlignment="1">
      <alignment vertical="center"/>
    </xf>
    <xf numFmtId="177" fontId="0" fillId="0" borderId="128" xfId="0" applyNumberFormat="1" applyFill="1" applyBorder="1" applyAlignment="1" applyProtection="1">
      <alignment horizontal="right" vertical="center"/>
      <protection locked="0"/>
    </xf>
    <xf numFmtId="177" fontId="0" fillId="0" borderId="85" xfId="0" applyNumberFormat="1" applyFill="1" applyBorder="1" applyAlignment="1" applyProtection="1">
      <alignment horizontal="right" vertical="center"/>
      <protection locked="0"/>
    </xf>
    <xf numFmtId="177" fontId="0" fillId="0" borderId="15" xfId="0" applyNumberForma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84" xfId="0" applyNumberFormat="1" applyFill="1" applyBorder="1" applyAlignment="1" applyProtection="1">
      <alignment horizontal="right" vertical="center"/>
      <protection locked="0"/>
    </xf>
    <xf numFmtId="177" fontId="0" fillId="0" borderId="13" xfId="0" applyNumberFormat="1" applyFill="1" applyBorder="1" applyAlignment="1" applyProtection="1">
      <alignment horizontal="right" vertical="center"/>
      <protection locked="0"/>
    </xf>
    <xf numFmtId="0" fontId="0" fillId="0" borderId="0" xfId="0" applyFill="1">
      <alignment vertical="center"/>
    </xf>
    <xf numFmtId="186" fontId="0" fillId="0" borderId="32" xfId="0" applyNumberFormat="1" applyFont="1" applyFill="1" applyBorder="1" applyAlignment="1" applyProtection="1">
      <alignment vertical="center" shrinkToFit="1"/>
      <protection locked="0"/>
    </xf>
    <xf numFmtId="187" fontId="0" fillId="0" borderId="70" xfId="0" applyNumberFormat="1" applyFont="1" applyFill="1" applyBorder="1" applyAlignment="1" applyProtection="1">
      <alignment horizontal="center" vertical="center" shrinkToFit="1"/>
      <protection locked="0"/>
    </xf>
    <xf numFmtId="186" fontId="0" fillId="0" borderId="130" xfId="0" applyNumberFormat="1" applyFont="1" applyFill="1" applyBorder="1" applyAlignment="1" applyProtection="1">
      <alignment vertical="center" shrinkToFit="1"/>
      <protection locked="0"/>
    </xf>
    <xf numFmtId="187" fontId="0" fillId="0" borderId="88" xfId="0" applyNumberFormat="1" applyFont="1" applyFill="1" applyBorder="1" applyAlignment="1" applyProtection="1">
      <alignment horizontal="center" vertical="center" shrinkToFit="1"/>
      <protection locked="0"/>
    </xf>
    <xf numFmtId="186" fontId="0" fillId="0" borderId="129" xfId="0" applyNumberFormat="1" applyFont="1" applyFill="1" applyBorder="1" applyAlignment="1" applyProtection="1">
      <alignment vertical="center" shrinkToFit="1"/>
      <protection locked="0"/>
    </xf>
    <xf numFmtId="187" fontId="0" fillId="0" borderId="71" xfId="0" applyNumberFormat="1" applyFont="1" applyFill="1" applyBorder="1" applyAlignment="1" applyProtection="1">
      <alignment horizontal="center" vertical="center" shrinkToFit="1"/>
      <protection locked="0"/>
    </xf>
    <xf numFmtId="186" fontId="0" fillId="0" borderId="131" xfId="0" applyNumberFormat="1" applyFont="1" applyFill="1" applyBorder="1" applyAlignment="1" applyProtection="1">
      <alignment vertical="center" shrinkToFit="1"/>
      <protection locked="0"/>
    </xf>
    <xf numFmtId="187" fontId="0" fillId="0" borderId="89" xfId="0" applyNumberFormat="1" applyFont="1" applyFill="1" applyBorder="1" applyAlignment="1" applyProtection="1">
      <alignment horizontal="center" vertical="center" shrinkToFit="1"/>
      <protection locked="0"/>
    </xf>
    <xf numFmtId="186" fontId="0" fillId="0" borderId="132" xfId="0" applyNumberFormat="1" applyFont="1" applyFill="1" applyBorder="1" applyAlignment="1" applyProtection="1">
      <alignment vertical="center" shrinkToFit="1"/>
      <protection locked="0"/>
    </xf>
    <xf numFmtId="187" fontId="0" fillId="0" borderId="133" xfId="0" applyNumberFormat="1" applyFont="1" applyFill="1" applyBorder="1" applyAlignment="1" applyProtection="1">
      <alignment horizontal="center" vertical="center" shrinkToFit="1"/>
      <protection locked="0"/>
    </xf>
    <xf numFmtId="186" fontId="0" fillId="0" borderId="134" xfId="0" applyNumberFormat="1" applyFont="1" applyFill="1" applyBorder="1" applyAlignment="1" applyProtection="1">
      <alignment vertical="center" shrinkToFit="1"/>
      <protection locked="0"/>
    </xf>
    <xf numFmtId="187" fontId="0" fillId="0" borderId="108" xfId="0" applyNumberFormat="1" applyFont="1" applyFill="1" applyBorder="1" applyAlignment="1" applyProtection="1">
      <alignment horizontal="center" vertical="center" shrinkToFit="1"/>
      <protection locked="0"/>
    </xf>
    <xf numFmtId="177" fontId="4" fillId="0" borderId="115" xfId="0" applyNumberFormat="1" applyFont="1" applyFill="1" applyBorder="1" applyAlignment="1" applyProtection="1">
      <alignment vertical="center" shrinkToFit="1"/>
      <protection locked="0"/>
    </xf>
    <xf numFmtId="176" fontId="4" fillId="0" borderId="42" xfId="0" applyNumberFormat="1" applyFont="1" applyFill="1" applyBorder="1" applyAlignment="1" applyProtection="1">
      <alignment horizontal="center" vertical="center" shrinkToFit="1"/>
      <protection locked="0"/>
    </xf>
    <xf numFmtId="177" fontId="4" fillId="0" borderId="134" xfId="0" applyNumberFormat="1" applyFont="1" applyFill="1" applyBorder="1" applyAlignment="1" applyProtection="1">
      <alignment vertical="center" shrinkToFit="1"/>
      <protection locked="0"/>
    </xf>
    <xf numFmtId="176" fontId="4" fillId="0" borderId="37" xfId="0" applyNumberFormat="1" applyFont="1" applyFill="1" applyBorder="1" applyAlignment="1" applyProtection="1">
      <alignment horizontal="center" vertical="center" shrinkToFit="1"/>
      <protection locked="0"/>
    </xf>
    <xf numFmtId="177" fontId="4" fillId="0" borderId="132" xfId="0" applyNumberFormat="1" applyFont="1" applyFill="1" applyBorder="1" applyAlignment="1" applyProtection="1">
      <alignment vertical="center" shrinkToFit="1"/>
      <protection locked="0"/>
    </xf>
    <xf numFmtId="176" fontId="4" fillId="0" borderId="135" xfId="0" applyNumberFormat="1" applyFont="1" applyFill="1" applyBorder="1" applyAlignment="1" applyProtection="1">
      <alignment horizontal="center" vertical="center" shrinkToFit="1"/>
      <protection locked="0"/>
    </xf>
    <xf numFmtId="177" fontId="0" fillId="0" borderId="86" xfId="0" applyNumberFormat="1" applyFill="1" applyBorder="1" applyAlignment="1" applyProtection="1">
      <alignment horizontal="right" vertical="center"/>
      <protection locked="0"/>
    </xf>
    <xf numFmtId="177" fontId="0" fillId="0" borderId="3" xfId="0" applyNumberFormat="1" applyFill="1" applyBorder="1" applyAlignment="1" applyProtection="1">
      <alignment horizontal="right" vertical="center"/>
      <protection locked="0"/>
    </xf>
    <xf numFmtId="177" fontId="0" fillId="0" borderId="9" xfId="0" applyNumberFormat="1" applyFill="1" applyBorder="1" applyAlignment="1" applyProtection="1">
      <alignment horizontal="right" vertical="center"/>
      <protection locked="0"/>
    </xf>
    <xf numFmtId="177" fontId="0" fillId="0" borderId="2" xfId="0" applyNumberFormat="1" applyFill="1" applyBorder="1" applyAlignment="1" applyProtection="1">
      <alignment horizontal="right" vertical="center"/>
      <protection locked="0"/>
    </xf>
    <xf numFmtId="177" fontId="0" fillId="0" borderId="90" xfId="0" applyNumberFormat="1" applyFill="1" applyBorder="1" applyAlignment="1" applyProtection="1">
      <alignment horizontal="right" vertical="center"/>
      <protection locked="0"/>
    </xf>
    <xf numFmtId="177" fontId="0" fillId="0" borderId="5" xfId="0" applyNumberFormat="1" applyFill="1" applyBorder="1" applyAlignment="1" applyProtection="1">
      <alignment horizontal="right" vertical="center"/>
      <protection locked="0"/>
    </xf>
    <xf numFmtId="0" fontId="0" fillId="0" borderId="0" xfId="0" applyFill="1" applyAlignment="1">
      <alignment vertical="center" wrapText="1"/>
    </xf>
    <xf numFmtId="0" fontId="0" fillId="0" borderId="136" xfId="0" applyFill="1" applyBorder="1" applyAlignment="1">
      <alignment horizontal="center" vertical="center" wrapText="1"/>
    </xf>
    <xf numFmtId="0" fontId="0" fillId="0" borderId="137" xfId="0" applyFill="1" applyBorder="1" applyAlignment="1">
      <alignment horizontal="distributed" vertical="center" indent="3"/>
    </xf>
    <xf numFmtId="0" fontId="0" fillId="0" borderId="137" xfId="0" applyFill="1" applyBorder="1" applyAlignment="1">
      <alignment vertical="center" wrapText="1"/>
    </xf>
    <xf numFmtId="0" fontId="0" fillId="0" borderId="138" xfId="0" applyFill="1" applyBorder="1" applyAlignment="1">
      <alignment vertical="center" wrapText="1"/>
    </xf>
    <xf numFmtId="0" fontId="0" fillId="0" borderId="139" xfId="0" applyFill="1" applyBorder="1" applyAlignment="1">
      <alignment horizontal="center" vertical="center"/>
    </xf>
    <xf numFmtId="0" fontId="18" fillId="0" borderId="9" xfId="0" applyFont="1" applyFill="1" applyBorder="1" applyAlignment="1">
      <alignment vertical="center" shrinkToFit="1"/>
    </xf>
    <xf numFmtId="0" fontId="18" fillId="0" borderId="2" xfId="0" applyFont="1" applyFill="1" applyBorder="1" applyAlignment="1">
      <alignment vertical="center" shrinkToFit="1"/>
    </xf>
    <xf numFmtId="0" fontId="18" fillId="0" borderId="5" xfId="0" applyFont="1" applyFill="1" applyBorder="1" applyAlignment="1">
      <alignment vertical="center" shrinkToFit="1"/>
    </xf>
    <xf numFmtId="0" fontId="18" fillId="0" borderId="90" xfId="0" applyFont="1" applyFill="1" applyBorder="1" applyAlignment="1">
      <alignment vertical="center" shrinkToFit="1"/>
    </xf>
    <xf numFmtId="0" fontId="0" fillId="0" borderId="140" xfId="0" applyFill="1" applyBorder="1" applyAlignment="1">
      <alignment horizontal="center" vertical="center"/>
    </xf>
    <xf numFmtId="0" fontId="0" fillId="0" borderId="25" xfId="0" applyFill="1" applyBorder="1" applyAlignment="1">
      <alignment horizontal="center" vertical="center"/>
    </xf>
    <xf numFmtId="0" fontId="0" fillId="0" borderId="5" xfId="0" applyFill="1" applyBorder="1">
      <alignment vertical="center"/>
    </xf>
    <xf numFmtId="0" fontId="0" fillId="0" borderId="90" xfId="0" applyFill="1" applyBorder="1">
      <alignment vertical="center"/>
    </xf>
    <xf numFmtId="177" fontId="0" fillId="0" borderId="3" xfId="0" applyNumberFormat="1" applyFill="1" applyBorder="1" applyProtection="1">
      <alignment vertical="center"/>
      <protection locked="0"/>
    </xf>
    <xf numFmtId="177" fontId="0" fillId="0" borderId="141" xfId="0" applyNumberFormat="1" applyFill="1" applyBorder="1" applyProtection="1">
      <alignment vertical="center"/>
      <protection locked="0"/>
    </xf>
    <xf numFmtId="177" fontId="0" fillId="0" borderId="142" xfId="0" applyNumberFormat="1" applyFill="1" applyBorder="1" applyProtection="1">
      <alignment vertical="center"/>
    </xf>
    <xf numFmtId="177" fontId="0" fillId="0" borderId="128" xfId="0" applyNumberFormat="1" applyFill="1" applyBorder="1" applyAlignment="1" applyProtection="1">
      <alignment horizontal="left" vertical="top" wrapText="1"/>
      <protection locked="0"/>
    </xf>
    <xf numFmtId="186" fontId="0" fillId="0" borderId="114" xfId="0" applyNumberFormat="1" applyFont="1" applyFill="1" applyBorder="1" applyAlignment="1" applyProtection="1">
      <alignment vertical="center" shrinkToFit="1"/>
      <protection locked="0"/>
    </xf>
    <xf numFmtId="187" fontId="0" fillId="0" borderId="77" xfId="0" applyNumberFormat="1" applyFont="1" applyFill="1" applyBorder="1" applyAlignment="1" applyProtection="1">
      <alignment vertical="center" shrinkToFit="1"/>
      <protection locked="0"/>
    </xf>
    <xf numFmtId="186" fontId="0" fillId="0" borderId="87" xfId="0" applyNumberFormat="1" applyFont="1" applyFill="1" applyBorder="1" applyAlignment="1" applyProtection="1">
      <alignment vertical="center" shrinkToFit="1"/>
      <protection locked="0"/>
    </xf>
    <xf numFmtId="187" fontId="0" fillId="0" borderId="120" xfId="0" applyNumberFormat="1" applyFont="1" applyFill="1" applyBorder="1" applyAlignment="1" applyProtection="1">
      <alignment vertical="center" shrinkToFit="1"/>
      <protection locked="0"/>
    </xf>
    <xf numFmtId="187" fontId="0" fillId="0" borderId="87" xfId="0" applyNumberFormat="1" applyFont="1" applyFill="1" applyBorder="1" applyAlignment="1" applyProtection="1">
      <alignment vertical="center" shrinkToFit="1"/>
      <protection locked="0"/>
    </xf>
    <xf numFmtId="186" fontId="0" fillId="0" borderId="82" xfId="0" applyNumberFormat="1" applyFont="1" applyFill="1" applyBorder="1" applyAlignment="1" applyProtection="1">
      <alignment vertical="center" shrinkToFit="1"/>
      <protection locked="0"/>
    </xf>
    <xf numFmtId="187" fontId="0" fillId="0" borderId="120" xfId="0" applyNumberFormat="1" applyFont="1" applyFill="1" applyBorder="1" applyAlignment="1" applyProtection="1">
      <alignment horizontal="center" vertical="center" shrinkToFit="1"/>
      <protection locked="0"/>
    </xf>
    <xf numFmtId="187" fontId="0" fillId="0" borderId="76" xfId="0" applyNumberFormat="1" applyFont="1" applyFill="1" applyBorder="1" applyAlignment="1" applyProtection="1">
      <alignment vertical="center" shrinkToFit="1"/>
      <protection locked="0"/>
    </xf>
    <xf numFmtId="186" fontId="0" fillId="0" borderId="75" xfId="0" applyNumberFormat="1" applyFont="1" applyFill="1" applyBorder="1" applyAlignment="1" applyProtection="1">
      <alignment vertical="center" shrinkToFit="1"/>
      <protection locked="0"/>
    </xf>
    <xf numFmtId="187" fontId="0" fillId="0" borderId="98" xfId="0" applyNumberFormat="1" applyFont="1" applyFill="1" applyBorder="1" applyAlignment="1" applyProtection="1">
      <alignment vertical="center" shrinkToFit="1"/>
      <protection locked="0"/>
    </xf>
    <xf numFmtId="187" fontId="0" fillId="0" borderId="75" xfId="0" applyNumberFormat="1" applyFont="1" applyFill="1" applyBorder="1" applyAlignment="1" applyProtection="1">
      <alignment vertical="center" shrinkToFit="1"/>
      <protection locked="0"/>
    </xf>
    <xf numFmtId="186" fontId="0" fillId="0" borderId="11" xfId="0" applyNumberFormat="1" applyFont="1" applyFill="1" applyBorder="1" applyAlignment="1" applyProtection="1">
      <alignment vertical="center" shrinkToFit="1"/>
      <protection locked="0"/>
    </xf>
    <xf numFmtId="187" fontId="0" fillId="0" borderId="98" xfId="0" applyNumberFormat="1" applyFont="1" applyFill="1" applyBorder="1" applyAlignment="1" applyProtection="1">
      <alignment horizontal="center" vertical="center" shrinkToFit="1"/>
      <protection locked="0"/>
    </xf>
    <xf numFmtId="186" fontId="0" fillId="0" borderId="118" xfId="0" applyNumberFormat="1" applyFont="1" applyFill="1" applyBorder="1" applyAlignment="1" applyProtection="1">
      <alignment vertical="center" shrinkToFit="1"/>
      <protection locked="0"/>
    </xf>
    <xf numFmtId="187" fontId="0" fillId="0" borderId="80" xfId="0" applyNumberFormat="1" applyFont="1" applyFill="1" applyBorder="1" applyAlignment="1" applyProtection="1">
      <alignment vertical="center" shrinkToFit="1"/>
      <protection locked="0"/>
    </xf>
    <xf numFmtId="186" fontId="0" fillId="0" borderId="143" xfId="0" applyNumberFormat="1" applyFont="1" applyFill="1" applyBorder="1" applyAlignment="1" applyProtection="1">
      <alignment vertical="center" shrinkToFit="1"/>
      <protection locked="0"/>
    </xf>
    <xf numFmtId="187" fontId="0" fillId="0" borderId="99" xfId="0" applyNumberFormat="1" applyFont="1" applyFill="1" applyBorder="1" applyAlignment="1" applyProtection="1">
      <alignment vertical="center" shrinkToFit="1"/>
      <protection locked="0"/>
    </xf>
    <xf numFmtId="187" fontId="0" fillId="0" borderId="143" xfId="0" applyNumberFormat="1" applyFont="1" applyFill="1" applyBorder="1" applyAlignment="1" applyProtection="1">
      <alignment vertical="center" shrinkToFit="1"/>
      <protection locked="0"/>
    </xf>
    <xf numFmtId="186" fontId="0" fillId="0" borderId="10" xfId="0" applyNumberFormat="1" applyFont="1" applyFill="1" applyBorder="1" applyAlignment="1" applyProtection="1">
      <alignment vertical="center" shrinkToFit="1"/>
      <protection locked="0"/>
    </xf>
    <xf numFmtId="187" fontId="0" fillId="0" borderId="99" xfId="0" applyNumberFormat="1" applyFont="1" applyFill="1" applyBorder="1" applyAlignment="1" applyProtection="1">
      <alignment horizontal="center" vertical="center" shrinkToFit="1"/>
      <protection locked="0"/>
    </xf>
    <xf numFmtId="0" fontId="0" fillId="0" borderId="96" xfId="0" applyFill="1" applyBorder="1" applyAlignment="1">
      <alignment horizontal="center" vertical="center" wrapText="1" justifyLastLine="1"/>
    </xf>
    <xf numFmtId="0" fontId="0" fillId="0" borderId="28" xfId="0" applyBorder="1" applyAlignment="1">
      <alignment horizontal="center" vertical="center" wrapText="1" justifyLastLine="1"/>
    </xf>
    <xf numFmtId="0" fontId="36" fillId="0" borderId="0" xfId="0" applyFont="1" applyAlignment="1">
      <alignment vertical="center" wrapText="1"/>
    </xf>
    <xf numFmtId="0" fontId="0" fillId="0" borderId="0" xfId="0" applyAlignment="1">
      <alignment vertical="center" wrapText="1"/>
    </xf>
    <xf numFmtId="0" fontId="29" fillId="0" borderId="68" xfId="0" applyFont="1" applyBorder="1" applyAlignment="1">
      <alignment horizontal="distributed" vertical="center" wrapText="1" indent="1"/>
    </xf>
    <xf numFmtId="0" fontId="29" fillId="0" borderId="69" xfId="0" applyFont="1" applyBorder="1" applyAlignment="1">
      <alignment horizontal="distributed" vertical="center" wrapText="1" indent="1"/>
    </xf>
    <xf numFmtId="0" fontId="28" fillId="0" borderId="94" xfId="0" applyFont="1" applyBorder="1" applyAlignment="1" applyProtection="1">
      <alignment horizontal="distributed" vertical="center" wrapText="1" indent="1"/>
      <protection locked="0"/>
    </xf>
    <xf numFmtId="0" fontId="28" fillId="0" borderId="69" xfId="0" applyFont="1" applyBorder="1" applyAlignment="1" applyProtection="1">
      <alignment horizontal="distributed" vertical="center" wrapText="1" indent="1"/>
      <protection locked="0"/>
    </xf>
    <xf numFmtId="0" fontId="29" fillId="0" borderId="94" xfId="0" applyFont="1" applyBorder="1" applyAlignment="1">
      <alignment horizontal="justify" vertical="center" wrapText="1"/>
    </xf>
    <xf numFmtId="0" fontId="29" fillId="0" borderId="69" xfId="0" applyFont="1" applyBorder="1" applyAlignment="1">
      <alignment horizontal="justify" vertical="center" wrapText="1"/>
    </xf>
    <xf numFmtId="0" fontId="28" fillId="0" borderId="94" xfId="0" applyFont="1" applyBorder="1" applyAlignment="1">
      <alignment horizontal="distributed" vertical="center" wrapText="1" indent="1"/>
    </xf>
    <xf numFmtId="0" fontId="28" fillId="0" borderId="69" xfId="0" applyFont="1" applyBorder="1" applyAlignment="1">
      <alignment horizontal="distributed" vertical="center" wrapText="1" indent="1"/>
    </xf>
    <xf numFmtId="0" fontId="28" fillId="0" borderId="94" xfId="0" applyFont="1" applyBorder="1" applyAlignment="1">
      <alignment horizontal="center" vertical="center" wrapText="1"/>
    </xf>
    <xf numFmtId="0" fontId="28" fillId="0" borderId="69" xfId="0" applyFont="1" applyBorder="1" applyAlignment="1">
      <alignment horizontal="center" vertical="center" wrapText="1"/>
    </xf>
    <xf numFmtId="0" fontId="29" fillId="0" borderId="75" xfId="0" applyFont="1" applyBorder="1" applyAlignment="1">
      <alignment horizontal="distributed" vertical="center" wrapText="1" indent="1"/>
    </xf>
    <xf numFmtId="0" fontId="31" fillId="0" borderId="81" xfId="0" applyFont="1" applyBorder="1" applyAlignment="1">
      <alignment horizontal="distributed" vertical="center" indent="1"/>
    </xf>
    <xf numFmtId="0" fontId="31" fillId="0" borderId="72" xfId="0" applyFont="1" applyBorder="1" applyAlignment="1">
      <alignment horizontal="distributed" vertical="center" indent="1"/>
    </xf>
    <xf numFmtId="0" fontId="31" fillId="0" borderId="19" xfId="0" applyFont="1" applyBorder="1" applyAlignment="1">
      <alignment horizontal="distributed" vertical="center" indent="1"/>
    </xf>
    <xf numFmtId="0" fontId="31" fillId="0" borderId="20" xfId="0" applyFont="1" applyBorder="1" applyAlignment="1">
      <alignment horizontal="distributed" vertical="center" indent="1"/>
    </xf>
    <xf numFmtId="0" fontId="31" fillId="0" borderId="70" xfId="0" applyFont="1" applyBorder="1" applyAlignment="1">
      <alignment horizontal="distributed" vertical="center" indent="1"/>
    </xf>
    <xf numFmtId="0" fontId="31" fillId="0" borderId="71" xfId="0" applyFont="1" applyBorder="1" applyAlignment="1">
      <alignment horizontal="distributed" vertical="center" indent="1"/>
    </xf>
    <xf numFmtId="0" fontId="31" fillId="0" borderId="0" xfId="0" applyFont="1" applyAlignment="1">
      <alignment horizontal="distributed" vertical="center"/>
    </xf>
    <xf numFmtId="0" fontId="15" fillId="0" borderId="0" xfId="0" applyFont="1" applyAlignment="1">
      <alignment vertical="center"/>
    </xf>
    <xf numFmtId="0" fontId="39" fillId="0" borderId="81" xfId="0" applyFont="1" applyBorder="1" applyAlignment="1">
      <alignment horizontal="center" vertical="distributed" textRotation="255" indent="2"/>
    </xf>
    <xf numFmtId="0" fontId="39" fillId="0" borderId="19" xfId="0" applyFont="1" applyBorder="1" applyAlignment="1">
      <alignment horizontal="center" vertical="distributed" textRotation="255" indent="2"/>
    </xf>
    <xf numFmtId="0" fontId="39" fillId="0" borderId="93" xfId="0" applyFont="1" applyBorder="1" applyAlignment="1">
      <alignment horizontal="center" vertical="distributed" textRotation="255" indent="2"/>
    </xf>
    <xf numFmtId="0" fontId="39" fillId="0" borderId="65" xfId="0" applyFont="1" applyBorder="1" applyAlignment="1">
      <alignment horizontal="center" vertical="distributed" textRotation="255" indent="2"/>
    </xf>
    <xf numFmtId="0" fontId="39" fillId="0" borderId="20" xfId="0" applyFont="1" applyBorder="1" applyAlignment="1">
      <alignment horizontal="center" vertical="distributed" textRotation="255" indent="2"/>
    </xf>
    <xf numFmtId="0" fontId="39" fillId="0" borderId="71" xfId="0" applyFont="1" applyBorder="1" applyAlignment="1">
      <alignment horizontal="center" vertical="distributed" textRotation="255" indent="2"/>
    </xf>
    <xf numFmtId="0" fontId="31" fillId="0" borderId="9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65" xfId="0" applyFont="1" applyBorder="1" applyAlignment="1">
      <alignment horizontal="distributed" vertical="center" indent="1"/>
    </xf>
    <xf numFmtId="0" fontId="41" fillId="0" borderId="0" xfId="0" applyFont="1" applyAlignment="1">
      <alignment horizontal="left" vertical="center" wrapText="1"/>
    </xf>
    <xf numFmtId="0" fontId="33" fillId="0" borderId="0" xfId="0" applyFont="1" applyAlignment="1">
      <alignment horizontal="left" vertical="center" wrapText="1"/>
    </xf>
    <xf numFmtId="0" fontId="36" fillId="0" borderId="0" xfId="0" applyFont="1" applyAlignment="1">
      <alignment vertical="center" wrapText="1"/>
    </xf>
    <xf numFmtId="0" fontId="36" fillId="0" borderId="0" xfId="0" applyFont="1" applyAlignment="1">
      <alignment horizontal="left" vertical="center" wrapText="1"/>
    </xf>
    <xf numFmtId="0" fontId="15" fillId="0" borderId="0" xfId="0" applyFont="1" applyAlignment="1">
      <alignment vertical="center" wrapText="1"/>
    </xf>
    <xf numFmtId="0" fontId="40" fillId="0" borderId="0" xfId="0" applyFont="1" applyAlignment="1">
      <alignment horizontal="distributed" vertical="top" wrapText="1" indent="5"/>
    </xf>
    <xf numFmtId="0" fontId="40" fillId="0" borderId="0" xfId="0" applyFont="1" applyAlignment="1">
      <alignment horizontal="distributed" vertical="center" wrapText="1"/>
    </xf>
    <xf numFmtId="0" fontId="0" fillId="2" borderId="1" xfId="0" applyFill="1" applyBorder="1" applyAlignment="1">
      <alignment horizontal="distributed" vertical="center"/>
    </xf>
    <xf numFmtId="0" fontId="0" fillId="0" borderId="55" xfId="0" applyBorder="1" applyAlignment="1">
      <alignment horizontal="center" vertical="center"/>
    </xf>
    <xf numFmtId="0" fontId="0" fillId="0" borderId="163" xfId="0" applyBorder="1" applyAlignment="1">
      <alignment horizontal="center" vertical="center"/>
    </xf>
    <xf numFmtId="0" fontId="33" fillId="0" borderId="78" xfId="0" applyFont="1" applyBorder="1" applyAlignment="1">
      <alignment horizontal="center" vertical="center" wrapText="1"/>
    </xf>
    <xf numFmtId="0" fontId="33" fillId="0" borderId="163" xfId="0" applyFont="1" applyBorder="1" applyAlignment="1">
      <alignment horizontal="center" vertical="center" wrapText="1"/>
    </xf>
    <xf numFmtId="0" fontId="0" fillId="0" borderId="78" xfId="0" applyBorder="1" applyAlignment="1">
      <alignment horizontal="center" vertical="center" wrapText="1"/>
    </xf>
    <xf numFmtId="0" fontId="0" fillId="0" borderId="163" xfId="0" applyBorder="1" applyAlignment="1">
      <alignment horizontal="center" vertical="center" wrapText="1"/>
    </xf>
    <xf numFmtId="0" fontId="0" fillId="0" borderId="54" xfId="0" applyBorder="1" applyAlignment="1">
      <alignment horizontal="center" vertical="center" wrapText="1"/>
    </xf>
    <xf numFmtId="0" fontId="4" fillId="0" borderId="151" xfId="0" applyFont="1" applyBorder="1" applyAlignment="1">
      <alignment horizontal="distributed" vertical="center" justifyLastLine="1" shrinkToFit="1"/>
    </xf>
    <xf numFmtId="0" fontId="4" fillId="0" borderId="2" xfId="0" applyFont="1" applyBorder="1" applyAlignment="1">
      <alignment horizontal="distributed" vertical="center" justifyLastLine="1" shrinkToFit="1"/>
    </xf>
    <xf numFmtId="0" fontId="4" fillId="0" borderId="15" xfId="0" applyFont="1" applyBorder="1" applyAlignment="1">
      <alignment horizontal="distributed" vertical="center" justifyLastLine="1" shrinkToFit="1"/>
    </xf>
    <xf numFmtId="0" fontId="42" fillId="0" borderId="151" xfId="0" applyFont="1" applyBorder="1" applyAlignment="1">
      <alignment horizontal="center" vertical="center" justifyLastLine="1" shrinkToFit="1"/>
    </xf>
    <xf numFmtId="0" fontId="42" fillId="0" borderId="2" xfId="0" applyFont="1" applyBorder="1" applyAlignment="1">
      <alignment horizontal="center" vertical="center" justifyLastLine="1" shrinkToFit="1"/>
    </xf>
    <xf numFmtId="0" fontId="42" fillId="0" borderId="15" xfId="0" applyFont="1" applyBorder="1" applyAlignment="1">
      <alignment horizontal="center" vertical="center" justifyLastLine="1" shrinkToFit="1"/>
    </xf>
    <xf numFmtId="0" fontId="0" fillId="0" borderId="151" xfId="0" applyFont="1" applyBorder="1" applyAlignment="1">
      <alignment horizontal="distributed" vertical="center" justifyLastLine="1" shrinkToFit="1"/>
    </xf>
    <xf numFmtId="0" fontId="4" fillId="0" borderId="162" xfId="0" applyFont="1" applyBorder="1" applyAlignment="1">
      <alignment horizontal="distributed" vertical="center" justifyLastLine="1" shrinkToFit="1"/>
    </xf>
    <xf numFmtId="0" fontId="4" fillId="0" borderId="5" xfId="0" applyFont="1" applyBorder="1" applyAlignment="1">
      <alignment horizontal="distributed" vertical="center" justifyLastLine="1" shrinkToFit="1"/>
    </xf>
    <xf numFmtId="0" fontId="4" fillId="0" borderId="86" xfId="0" applyFont="1" applyBorder="1" applyAlignment="1">
      <alignment horizontal="distributed" vertical="center" justifyLastLine="1" shrinkToFit="1"/>
    </xf>
    <xf numFmtId="0" fontId="42" fillId="0" borderId="151" xfId="0" applyFont="1" applyBorder="1" applyAlignment="1">
      <alignment horizontal="distributed" vertical="center" justifyLastLine="1" shrinkToFit="1"/>
    </xf>
    <xf numFmtId="0" fontId="42" fillId="0" borderId="2" xfId="0" applyFont="1" applyBorder="1" applyAlignment="1">
      <alignment horizontal="distributed" vertical="center" justifyLastLine="1" shrinkToFit="1"/>
    </xf>
    <xf numFmtId="0" fontId="42" fillId="0" borderId="15" xfId="0" applyFont="1" applyBorder="1" applyAlignment="1">
      <alignment horizontal="distributed" vertical="center" justifyLastLine="1" shrinkToFit="1"/>
    </xf>
    <xf numFmtId="0" fontId="0" fillId="0" borderId="76" xfId="0" applyBorder="1" applyAlignment="1">
      <alignment horizontal="distributed" vertical="center" indent="1"/>
    </xf>
    <xf numFmtId="0" fontId="0" fillId="0" borderId="2" xfId="0" applyBorder="1" applyAlignment="1">
      <alignment horizontal="distributed" vertical="center" indent="1"/>
    </xf>
    <xf numFmtId="0" fontId="0" fillId="0" borderId="15" xfId="0" applyBorder="1" applyAlignment="1">
      <alignment horizontal="distributed" vertical="center" indent="1"/>
    </xf>
    <xf numFmtId="0" fontId="0" fillId="0" borderId="153" xfId="0" applyBorder="1" applyAlignment="1">
      <alignment horizontal="center" vertical="center" textRotation="255"/>
    </xf>
    <xf numFmtId="0" fontId="0" fillId="0" borderId="154" xfId="0" applyBorder="1" applyAlignment="1">
      <alignment horizontal="center" vertical="center" textRotation="255"/>
    </xf>
    <xf numFmtId="0" fontId="0" fillId="0" borderId="155" xfId="0" applyBorder="1" applyAlignment="1">
      <alignment horizontal="center" vertical="center" textRotation="255"/>
    </xf>
    <xf numFmtId="0" fontId="14" fillId="2" borderId="0" xfId="0" applyFont="1" applyFill="1" applyAlignment="1">
      <alignment horizontal="left" vertical="center"/>
    </xf>
    <xf numFmtId="0" fontId="4" fillId="0" borderId="121" xfId="0" applyFont="1" applyBorder="1" applyAlignment="1">
      <alignment horizontal="distributed" vertical="center" justifyLastLine="1" shrinkToFit="1"/>
    </xf>
    <xf numFmtId="0" fontId="4" fillId="0" borderId="75" xfId="0" applyFont="1" applyBorder="1" applyAlignment="1">
      <alignment horizontal="distributed" vertical="center" justifyLastLine="1" shrinkToFit="1"/>
    </xf>
    <xf numFmtId="0" fontId="4" fillId="0" borderId="42" xfId="0" applyFont="1" applyBorder="1" applyAlignment="1">
      <alignment horizontal="distributed" vertical="center" justifyLastLine="1" shrinkToFit="1"/>
    </xf>
    <xf numFmtId="0" fontId="43" fillId="0" borderId="161" xfId="0" applyFont="1" applyBorder="1" applyAlignment="1">
      <alignment horizontal="distributed" vertical="center" justifyLastLine="1" shrinkToFit="1"/>
    </xf>
    <xf numFmtId="0" fontId="43" fillId="0" borderId="90" xfId="0" applyFont="1" applyBorder="1" applyAlignment="1">
      <alignment horizontal="distributed" vertical="center" justifyLastLine="1" shrinkToFit="1"/>
    </xf>
    <xf numFmtId="0" fontId="43" fillId="0" borderId="84" xfId="0" applyFont="1" applyBorder="1" applyAlignment="1">
      <alignment horizontal="distributed" vertical="center" justifyLastLine="1" shrinkToFit="1"/>
    </xf>
    <xf numFmtId="0" fontId="10" fillId="0" borderId="151" xfId="0" applyFont="1" applyBorder="1" applyAlignment="1">
      <alignment horizontal="distributed" vertical="center" justifyLastLine="1" shrinkToFit="1"/>
    </xf>
    <xf numFmtId="0" fontId="10" fillId="0" borderId="2" xfId="0" applyFont="1" applyBorder="1" applyAlignment="1">
      <alignment horizontal="distributed" vertical="center" justifyLastLine="1" shrinkToFit="1"/>
    </xf>
    <xf numFmtId="0" fontId="10" fillId="0" borderId="15" xfId="0" applyFont="1" applyBorder="1" applyAlignment="1">
      <alignment horizontal="distributed" vertical="center" justifyLastLine="1" shrinkToFit="1"/>
    </xf>
    <xf numFmtId="0" fontId="4" fillId="2" borderId="151" xfId="0" applyFont="1" applyFill="1" applyBorder="1" applyAlignment="1">
      <alignment horizontal="distributed" vertical="center" justifyLastLine="1" shrinkToFit="1"/>
    </xf>
    <xf numFmtId="0" fontId="4" fillId="2" borderId="2" xfId="0" applyFont="1" applyFill="1" applyBorder="1" applyAlignment="1">
      <alignment horizontal="distributed" vertical="center" justifyLastLine="1" shrinkToFit="1"/>
    </xf>
    <xf numFmtId="0" fontId="4" fillId="2" borderId="15" xfId="0" applyFont="1" applyFill="1" applyBorder="1" applyAlignment="1">
      <alignment horizontal="distributed" vertical="center" justifyLastLine="1" shrinkToFit="1"/>
    </xf>
    <xf numFmtId="0" fontId="0" fillId="0" borderId="156" xfId="0" applyBorder="1" applyAlignment="1">
      <alignment horizontal="distributed" vertical="center" indent="3"/>
    </xf>
    <xf numFmtId="0" fontId="0" fillId="0" borderId="157" xfId="0" applyBorder="1" applyAlignment="1">
      <alignment horizontal="distributed" vertical="center" indent="3"/>
    </xf>
    <xf numFmtId="0" fontId="0" fillId="0" borderId="44" xfId="0" applyBorder="1" applyAlignment="1">
      <alignment horizontal="distributed" vertical="center" indent="3"/>
    </xf>
    <xf numFmtId="0" fontId="0" fillId="0" borderId="27" xfId="0" applyBorder="1" applyAlignment="1">
      <alignment horizontal="center" vertical="center"/>
    </xf>
    <xf numFmtId="0" fontId="0" fillId="0" borderId="152" xfId="0" applyBorder="1" applyAlignment="1">
      <alignment horizontal="center" vertical="center"/>
    </xf>
    <xf numFmtId="0" fontId="0" fillId="0" borderId="80"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distributed" vertical="center" indent="1"/>
    </xf>
    <xf numFmtId="0" fontId="0" fillId="0" borderId="77" xfId="0" applyBorder="1" applyAlignment="1">
      <alignment horizontal="distributed" vertical="center" indent="1"/>
    </xf>
    <xf numFmtId="0" fontId="0" fillId="0" borderId="9" xfId="0" applyBorder="1" applyAlignment="1">
      <alignment horizontal="distributed" vertical="center" indent="1"/>
    </xf>
    <xf numFmtId="0" fontId="0" fillId="0" borderId="85" xfId="0" applyBorder="1" applyAlignment="1">
      <alignment horizontal="distributed" vertical="center" indent="1"/>
    </xf>
    <xf numFmtId="0" fontId="15" fillId="0" borderId="0" xfId="0" applyFont="1" applyFill="1">
      <alignment vertical="center"/>
    </xf>
    <xf numFmtId="0" fontId="0" fillId="0" borderId="158" xfId="0" applyFont="1" applyBorder="1" applyAlignment="1">
      <alignment horizontal="left" vertical="center" wrapText="1"/>
    </xf>
    <xf numFmtId="0" fontId="0" fillId="0" borderId="159" xfId="0" applyFont="1" applyBorder="1" applyAlignment="1">
      <alignment horizontal="left" vertical="center"/>
    </xf>
    <xf numFmtId="0" fontId="0" fillId="0" borderId="160" xfId="0" applyFont="1" applyBorder="1" applyAlignment="1">
      <alignment horizontal="left" vertical="center"/>
    </xf>
    <xf numFmtId="0" fontId="0" fillId="0" borderId="149" xfId="0" applyBorder="1" applyAlignment="1">
      <alignment horizontal="center" vertical="center"/>
    </xf>
    <xf numFmtId="0" fontId="0" fillId="0" borderId="79" xfId="0" applyBorder="1" applyAlignment="1">
      <alignment horizontal="center" vertical="center"/>
    </xf>
    <xf numFmtId="0" fontId="33" fillId="0" borderId="26" xfId="0" applyFont="1" applyBorder="1" applyAlignment="1">
      <alignment horizontal="center" vertical="center" wrapText="1"/>
    </xf>
    <xf numFmtId="0" fontId="0" fillId="0" borderId="79" xfId="0" applyBorder="1" applyAlignment="1">
      <alignment horizontal="center" vertical="center" wrapText="1"/>
    </xf>
    <xf numFmtId="0" fontId="0" fillId="0" borderId="150"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distributed" vertical="center" indent="3"/>
    </xf>
    <xf numFmtId="0" fontId="0" fillId="0" borderId="55" xfId="0" applyBorder="1" applyAlignment="1">
      <alignment horizontal="distributed" vertical="center" indent="3"/>
    </xf>
    <xf numFmtId="0" fontId="0" fillId="0" borderId="54" xfId="0" applyBorder="1" applyAlignment="1">
      <alignment horizontal="distributed" vertical="center" indent="3"/>
    </xf>
    <xf numFmtId="0" fontId="0" fillId="2" borderId="0" xfId="0" applyFill="1" applyAlignment="1">
      <alignment vertical="center" wrapText="1"/>
    </xf>
    <xf numFmtId="0" fontId="0" fillId="0" borderId="144" xfId="0" applyBorder="1" applyAlignment="1">
      <alignment horizontal="left" vertical="center" wrapText="1"/>
    </xf>
    <xf numFmtId="0" fontId="0" fillId="0" borderId="145" xfId="0" applyBorder="1" applyAlignment="1">
      <alignment horizontal="left" vertical="center"/>
    </xf>
    <xf numFmtId="0" fontId="0" fillId="0" borderId="146" xfId="0" applyBorder="1" applyAlignment="1">
      <alignment horizontal="left" vertical="center"/>
    </xf>
    <xf numFmtId="0" fontId="0" fillId="0" borderId="147" xfId="0" applyBorder="1" applyAlignment="1">
      <alignment horizontal="center" vertical="center"/>
    </xf>
    <xf numFmtId="0" fontId="0" fillId="0" borderId="148" xfId="0" applyBorder="1" applyAlignment="1">
      <alignment horizontal="center" vertical="center"/>
    </xf>
    <xf numFmtId="0" fontId="0" fillId="0" borderId="151" xfId="0" applyBorder="1" applyAlignment="1">
      <alignment horizontal="distributed" vertical="center" indent="2" shrinkToFit="1"/>
    </xf>
    <xf numFmtId="0" fontId="0" fillId="0" borderId="2" xfId="0" applyFont="1" applyBorder="1" applyAlignment="1">
      <alignment horizontal="distributed" vertical="center" indent="2" shrinkToFit="1"/>
    </xf>
    <xf numFmtId="0" fontId="0" fillId="0" borderId="15" xfId="0" applyFont="1" applyBorder="1" applyAlignment="1">
      <alignment horizontal="distributed" vertical="center" indent="2" shrinkToFit="1"/>
    </xf>
    <xf numFmtId="0" fontId="0" fillId="0" borderId="164" xfId="0" applyBorder="1" applyAlignment="1">
      <alignment horizontal="distributed" vertical="center" indent="2" shrinkToFit="1"/>
    </xf>
    <xf numFmtId="0" fontId="0" fillId="0" borderId="4" xfId="0" applyFont="1" applyBorder="1" applyAlignment="1">
      <alignment horizontal="distributed" vertical="center" indent="2" shrinkToFit="1"/>
    </xf>
    <xf numFmtId="0" fontId="0" fillId="0" borderId="13" xfId="0" applyFont="1" applyBorder="1" applyAlignment="1">
      <alignment horizontal="distributed" vertical="center" indent="2" shrinkToFit="1"/>
    </xf>
    <xf numFmtId="0" fontId="0" fillId="0" borderId="164" xfId="0" applyFont="1" applyBorder="1" applyAlignment="1">
      <alignment horizontal="distributed" vertical="center" indent="2" shrinkToFit="1"/>
    </xf>
    <xf numFmtId="0" fontId="14" fillId="2" borderId="79" xfId="0" applyFont="1" applyFill="1" applyBorder="1" applyAlignment="1">
      <alignment horizontal="left" vertical="top"/>
    </xf>
    <xf numFmtId="0" fontId="0" fillId="0" borderId="162" xfId="0" applyBorder="1" applyAlignment="1">
      <alignment horizontal="distributed" vertical="center" indent="2" shrinkToFit="1"/>
    </xf>
    <xf numFmtId="0" fontId="0" fillId="0" borderId="5" xfId="0" applyFont="1" applyBorder="1" applyAlignment="1">
      <alignment horizontal="distributed" vertical="center" indent="2" shrinkToFit="1"/>
    </xf>
    <xf numFmtId="0" fontId="0" fillId="0" borderId="86" xfId="0" applyFont="1" applyBorder="1" applyAlignment="1">
      <alignment horizontal="distributed" vertical="center" indent="2" shrinkToFit="1"/>
    </xf>
    <xf numFmtId="0" fontId="0" fillId="0" borderId="139"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28" xfId="0" applyFont="1" applyBorder="1" applyAlignment="1">
      <alignment horizontal="center" vertical="center" shrinkToFit="1"/>
    </xf>
    <xf numFmtId="0" fontId="0" fillId="0" borderId="152" xfId="0" applyBorder="1" applyAlignment="1">
      <alignment horizontal="center" vertical="center" wrapText="1"/>
    </xf>
    <xf numFmtId="0" fontId="0" fillId="0" borderId="1" xfId="0" applyBorder="1" applyAlignment="1">
      <alignment horizontal="distributed" vertical="center"/>
    </xf>
    <xf numFmtId="0" fontId="0" fillId="0" borderId="158" xfId="0" applyBorder="1" applyAlignment="1">
      <alignment horizontal="left" vertical="center" wrapText="1"/>
    </xf>
    <xf numFmtId="0" fontId="0" fillId="0" borderId="159" xfId="0" applyBorder="1" applyAlignment="1">
      <alignment horizontal="left" vertical="center"/>
    </xf>
    <xf numFmtId="0" fontId="0" fillId="0" borderId="160" xfId="0" applyBorder="1" applyAlignment="1">
      <alignment horizontal="left" vertical="center"/>
    </xf>
    <xf numFmtId="0" fontId="0" fillId="0" borderId="54" xfId="0" applyBorder="1" applyAlignment="1">
      <alignment horizontal="center" vertical="center"/>
    </xf>
    <xf numFmtId="0" fontId="0" fillId="2" borderId="0" xfId="0" applyFill="1" applyBorder="1" applyAlignment="1">
      <alignment horizontal="distributed" vertical="center"/>
    </xf>
    <xf numFmtId="0" fontId="15" fillId="2" borderId="0" xfId="0" applyFont="1" applyFill="1" applyBorder="1" applyAlignment="1">
      <alignment vertical="center"/>
    </xf>
    <xf numFmtId="0" fontId="0" fillId="0" borderId="172" xfId="0" applyBorder="1" applyAlignment="1">
      <alignment horizontal="left" vertical="center" wrapText="1"/>
    </xf>
    <xf numFmtId="0" fontId="0" fillId="0" borderId="173" xfId="0" applyBorder="1" applyAlignment="1">
      <alignment horizontal="left" vertical="center" wrapText="1"/>
    </xf>
    <xf numFmtId="0" fontId="0" fillId="0" borderId="174" xfId="0" applyBorder="1" applyAlignment="1">
      <alignment horizontal="left" vertical="center"/>
    </xf>
    <xf numFmtId="0" fontId="0" fillId="0" borderId="153" xfId="0" applyBorder="1" applyAlignment="1">
      <alignment horizontal="center" vertical="distributed" textRotation="255" justifyLastLine="1"/>
    </xf>
    <xf numFmtId="0" fontId="0" fillId="0" borderId="154" xfId="0" applyBorder="1" applyAlignment="1">
      <alignment horizontal="center" vertical="distributed" textRotation="255" justifyLastLine="1"/>
    </xf>
    <xf numFmtId="0" fontId="0" fillId="0" borderId="175" xfId="0" applyBorder="1" applyAlignment="1">
      <alignment horizontal="center" vertical="distributed" textRotation="255" justifyLastLine="1"/>
    </xf>
    <xf numFmtId="0" fontId="0" fillId="0" borderId="176" xfId="0" applyBorder="1" applyAlignment="1">
      <alignment horizontal="distributed" vertical="center" indent="1"/>
    </xf>
    <xf numFmtId="0" fontId="0" fillId="0" borderId="70" xfId="0" applyBorder="1" applyAlignment="1">
      <alignment horizontal="distributed" vertical="center" indent="1"/>
    </xf>
    <xf numFmtId="0" fontId="0" fillId="0" borderId="71" xfId="0" applyBorder="1" applyAlignment="1">
      <alignment horizontal="distributed" vertical="center" indent="1"/>
    </xf>
    <xf numFmtId="0" fontId="0" fillId="0" borderId="121" xfId="0" applyBorder="1" applyAlignment="1">
      <alignment horizontal="distributed" vertical="center" indent="1"/>
    </xf>
    <xf numFmtId="0" fontId="0" fillId="0" borderId="75" xfId="0" applyBorder="1" applyAlignment="1">
      <alignment horizontal="distributed" vertical="center" indent="1"/>
    </xf>
    <xf numFmtId="0" fontId="0" fillId="0" borderId="17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165" xfId="0" applyBorder="1" applyAlignment="1">
      <alignment horizontal="distributed" vertical="center" indent="1"/>
    </xf>
    <xf numFmtId="0" fontId="0" fillId="0" borderId="166" xfId="0" applyBorder="1" applyAlignment="1">
      <alignment horizontal="distributed" vertical="center" indent="1"/>
    </xf>
    <xf numFmtId="0" fontId="0" fillId="0" borderId="98" xfId="0" applyBorder="1" applyAlignment="1">
      <alignment horizontal="distributed" vertical="center" indent="1"/>
    </xf>
    <xf numFmtId="0" fontId="0" fillId="0" borderId="167" xfId="0" applyBorder="1" applyAlignment="1">
      <alignment horizontal="distributed" vertical="center" indent="1"/>
    </xf>
    <xf numFmtId="0" fontId="0" fillId="0" borderId="65" xfId="0" applyBorder="1" applyAlignment="1">
      <alignment horizontal="distributed" vertical="center" indent="1"/>
    </xf>
    <xf numFmtId="0" fontId="0" fillId="0" borderId="35" xfId="0" applyBorder="1" applyAlignment="1">
      <alignment horizontal="distributed" vertical="center" indent="1"/>
    </xf>
    <xf numFmtId="0" fontId="0" fillId="0" borderId="12" xfId="0" applyBorder="1" applyAlignment="1">
      <alignment horizontal="distributed" vertical="center" indent="1"/>
    </xf>
    <xf numFmtId="0" fontId="0" fillId="0" borderId="168" xfId="0" applyBorder="1" applyAlignment="1">
      <alignment vertical="distributed" textRotation="255" justifyLastLine="1"/>
    </xf>
    <xf numFmtId="0" fontId="0" fillId="0" borderId="169" xfId="0" applyBorder="1" applyAlignment="1">
      <alignment vertical="distributed" textRotation="255" justifyLastLine="1"/>
    </xf>
    <xf numFmtId="0" fontId="0" fillId="0" borderId="170" xfId="0" applyBorder="1" applyAlignment="1">
      <alignment vertical="distributed" textRotation="255" justifyLastLine="1"/>
    </xf>
    <xf numFmtId="0" fontId="0" fillId="0" borderId="171" xfId="0" applyBorder="1" applyAlignment="1">
      <alignment horizontal="distributed" vertical="center" indent="1"/>
    </xf>
    <xf numFmtId="0" fontId="0" fillId="0" borderId="46" xfId="0" applyBorder="1" applyAlignment="1">
      <alignment horizontal="distributed" vertical="center" indent="1"/>
    </xf>
    <xf numFmtId="181" fontId="0" fillId="0" borderId="14" xfId="0" applyNumberFormat="1" applyFill="1" applyBorder="1" applyAlignment="1" applyProtection="1">
      <alignment horizontal="right" vertical="center"/>
    </xf>
    <xf numFmtId="181" fontId="0" fillId="0" borderId="128" xfId="0" applyNumberFormat="1" applyFill="1" applyBorder="1" applyAlignment="1" applyProtection="1">
      <alignment horizontal="right" vertical="center"/>
    </xf>
    <xf numFmtId="177" fontId="0" fillId="0" borderId="11" xfId="0" applyNumberFormat="1" applyBorder="1" applyAlignment="1" applyProtection="1">
      <alignment horizontal="right" vertical="center"/>
    </xf>
    <xf numFmtId="181" fontId="0" fillId="0" borderId="81" xfId="0" applyNumberFormat="1" applyBorder="1" applyAlignment="1" applyProtection="1">
      <alignment horizontal="right" vertical="center"/>
    </xf>
    <xf numFmtId="181" fontId="0" fillId="0" borderId="18" xfId="0" applyNumberFormat="1" applyBorder="1" applyAlignment="1" applyProtection="1">
      <alignment horizontal="right" vertical="center"/>
    </xf>
    <xf numFmtId="177" fontId="0" fillId="0" borderId="82" xfId="0" applyNumberFormat="1" applyBorder="1" applyAlignment="1" applyProtection="1">
      <alignment horizontal="right" vertical="center"/>
      <protection locked="0"/>
    </xf>
    <xf numFmtId="177" fontId="0" fillId="0" borderId="11" xfId="0" applyNumberFormat="1" applyBorder="1" applyAlignment="1" applyProtection="1">
      <alignment horizontal="right" vertical="center"/>
      <protection locked="0"/>
    </xf>
    <xf numFmtId="0" fontId="0" fillId="2" borderId="1" xfId="0" applyFont="1" applyFill="1" applyBorder="1" applyAlignment="1">
      <alignment horizontal="right" vertical="center"/>
    </xf>
    <xf numFmtId="0" fontId="0" fillId="2" borderId="178" xfId="0" applyFill="1" applyBorder="1" applyAlignment="1">
      <alignment horizontal="distributed" indent="1"/>
    </xf>
    <xf numFmtId="0" fontId="0" fillId="2" borderId="19" xfId="0" applyFill="1" applyBorder="1" applyAlignment="1">
      <alignment horizontal="distributed" indent="1"/>
    </xf>
    <xf numFmtId="177" fontId="0" fillId="0" borderId="83" xfId="0" applyNumberFormat="1" applyBorder="1" applyAlignment="1" applyProtection="1">
      <alignment horizontal="right" vertical="center"/>
    </xf>
    <xf numFmtId="177" fontId="0" fillId="0" borderId="67" xfId="0" applyNumberFormat="1" applyBorder="1" applyAlignment="1" applyProtection="1">
      <alignment horizontal="right" vertical="center"/>
    </xf>
    <xf numFmtId="177" fontId="0" fillId="0" borderId="181" xfId="0" applyNumberFormat="1" applyBorder="1" applyAlignment="1" applyProtection="1">
      <alignment horizontal="right" vertical="center"/>
    </xf>
    <xf numFmtId="177" fontId="0" fillId="0" borderId="94" xfId="0" applyNumberFormat="1" applyFill="1" applyBorder="1" applyAlignment="1" applyProtection="1">
      <alignment horizontal="right" vertical="center"/>
      <protection locked="0"/>
    </xf>
    <xf numFmtId="177" fontId="0" fillId="0" borderId="180" xfId="0" applyNumberFormat="1" applyFill="1" applyBorder="1" applyAlignment="1" applyProtection="1">
      <alignment horizontal="right" vertical="center"/>
      <protection locked="0"/>
    </xf>
    <xf numFmtId="177" fontId="0" fillId="0" borderId="87" xfId="0" applyNumberFormat="1" applyBorder="1" applyAlignment="1" applyProtection="1">
      <alignment horizontal="right" vertical="center"/>
      <protection locked="0"/>
    </xf>
    <xf numFmtId="177" fontId="0" fillId="0" borderId="75" xfId="0" applyNumberFormat="1" applyBorder="1" applyAlignment="1" applyProtection="1">
      <alignment horizontal="right" vertical="center"/>
      <protection locked="0"/>
    </xf>
    <xf numFmtId="177" fontId="0" fillId="0" borderId="179" xfId="0" applyNumberFormat="1" applyFill="1" applyBorder="1" applyAlignment="1" applyProtection="1">
      <alignment horizontal="right" vertical="center"/>
      <protection locked="0"/>
    </xf>
    <xf numFmtId="177" fontId="0" fillId="0" borderId="20" xfId="0" applyNumberFormat="1" applyFill="1" applyBorder="1" applyAlignment="1" applyProtection="1">
      <alignment horizontal="right" vertical="center"/>
      <protection locked="0"/>
    </xf>
    <xf numFmtId="177" fontId="0" fillId="0" borderId="81" xfId="0" applyNumberFormat="1" applyFill="1" applyBorder="1" applyAlignment="1" applyProtection="1">
      <alignment horizontal="right" vertical="center"/>
      <protection locked="0"/>
    </xf>
    <xf numFmtId="177" fontId="0" fillId="0" borderId="68" xfId="0" applyNumberFormat="1" applyFill="1" applyBorder="1" applyAlignment="1" applyProtection="1">
      <alignment horizontal="right" vertical="center"/>
      <protection locked="0"/>
    </xf>
    <xf numFmtId="0" fontId="0" fillId="2" borderId="147" xfId="0" applyFill="1" applyBorder="1" applyAlignment="1">
      <alignment horizontal="distributed" indent="1"/>
    </xf>
    <xf numFmtId="0" fontId="0" fillId="2" borderId="166" xfId="0" applyFill="1" applyBorder="1" applyAlignment="1">
      <alignment horizontal="distributed" indent="1"/>
    </xf>
    <xf numFmtId="0" fontId="0" fillId="0" borderId="119" xfId="0" applyBorder="1" applyAlignment="1">
      <alignment horizontal="center" vertical="center" wrapText="1"/>
    </xf>
    <xf numFmtId="0" fontId="0" fillId="0" borderId="77" xfId="0" applyBorder="1" applyAlignment="1">
      <alignment horizontal="center" vertical="center"/>
    </xf>
    <xf numFmtId="0" fontId="0" fillId="0" borderId="151" xfId="0" applyBorder="1" applyAlignment="1">
      <alignment horizontal="distributed" vertical="center" indent="1"/>
    </xf>
    <xf numFmtId="0" fontId="0" fillId="0" borderId="64" xfId="0" applyBorder="1" applyAlignment="1">
      <alignment horizontal="center" vertical="top"/>
    </xf>
    <xf numFmtId="0" fontId="0" fillId="0" borderId="12" xfId="0" applyBorder="1" applyAlignment="1">
      <alignment horizontal="center" vertical="top"/>
    </xf>
    <xf numFmtId="0" fontId="0" fillId="0" borderId="121" xfId="0" applyBorder="1" applyAlignment="1">
      <alignment horizontal="center" vertical="center" wrapText="1"/>
    </xf>
    <xf numFmtId="0" fontId="0" fillId="0" borderId="76" xfId="0" applyBorder="1" applyAlignment="1">
      <alignment horizontal="center" vertical="center"/>
    </xf>
    <xf numFmtId="0" fontId="15" fillId="2" borderId="1" xfId="0" applyFont="1" applyFill="1" applyBorder="1" applyAlignment="1">
      <alignment vertical="center"/>
    </xf>
    <xf numFmtId="0" fontId="0" fillId="0" borderId="139" xfId="0" applyBorder="1" applyAlignment="1">
      <alignment horizontal="distributed" vertical="center" indent="1"/>
    </xf>
    <xf numFmtId="0" fontId="0" fillId="0" borderId="3" xfId="0" applyBorder="1" applyAlignment="1">
      <alignment horizontal="distributed" vertical="center" indent="1"/>
    </xf>
    <xf numFmtId="181" fontId="0" fillId="0" borderId="81" xfId="0" applyNumberFormat="1" applyFill="1" applyBorder="1" applyAlignment="1" applyProtection="1">
      <alignment horizontal="right" vertical="center"/>
    </xf>
    <xf numFmtId="181" fontId="0" fillId="0" borderId="18" xfId="0" applyNumberFormat="1" applyFill="1" applyBorder="1" applyAlignment="1" applyProtection="1">
      <alignment horizontal="right" vertical="center"/>
    </xf>
    <xf numFmtId="0" fontId="45" fillId="0" borderId="91" xfId="0" applyFont="1" applyBorder="1" applyAlignment="1">
      <alignment horizontal="center" vertical="center" wrapText="1"/>
    </xf>
    <xf numFmtId="0" fontId="45" fillId="0" borderId="5" xfId="0" applyFont="1" applyBorder="1" applyAlignment="1">
      <alignment horizontal="center" vertical="center" wrapText="1"/>
    </xf>
    <xf numFmtId="177" fontId="0" fillId="0" borderId="11" xfId="0" applyNumberFormat="1" applyBorder="1" applyProtection="1">
      <alignment vertical="center"/>
      <protection locked="0"/>
    </xf>
    <xf numFmtId="177" fontId="0" fillId="0" borderId="76" xfId="0" applyNumberFormat="1" applyBorder="1" applyProtection="1">
      <alignment vertical="center"/>
      <protection locked="0"/>
    </xf>
    <xf numFmtId="177" fontId="0" fillId="0" borderId="14" xfId="0" applyNumberFormat="1" applyBorder="1" applyAlignment="1" applyProtection="1">
      <alignment horizontal="center" vertical="center"/>
    </xf>
    <xf numFmtId="177" fontId="0" fillId="0" borderId="86" xfId="0" applyNumberFormat="1" applyBorder="1" applyAlignment="1" applyProtection="1">
      <alignment horizontal="center" vertical="center"/>
    </xf>
    <xf numFmtId="0" fontId="0" fillId="0" borderId="179" xfId="0" applyBorder="1" applyAlignment="1">
      <alignment horizontal="distributed" vertical="center" wrapText="1" indent="1"/>
    </xf>
    <xf numFmtId="0" fontId="0" fillId="0" borderId="166" xfId="0" applyBorder="1" applyAlignment="1">
      <alignment horizontal="distributed" vertical="center" wrapText="1" indent="1"/>
    </xf>
    <xf numFmtId="0" fontId="0" fillId="0" borderId="20" xfId="0" applyBorder="1" applyAlignment="1">
      <alignment horizontal="distributed" vertical="center" wrapText="1" indent="1"/>
    </xf>
    <xf numFmtId="0" fontId="0" fillId="0" borderId="71" xfId="0" applyBorder="1" applyAlignment="1">
      <alignment horizontal="distributed" vertical="center" wrapText="1" indent="1"/>
    </xf>
    <xf numFmtId="177" fontId="0" fillId="0" borderId="10" xfId="0" applyNumberFormat="1" applyBorder="1" applyProtection="1">
      <alignment vertical="center"/>
      <protection locked="0"/>
    </xf>
    <xf numFmtId="177" fontId="0" fillId="0" borderId="80" xfId="0" applyNumberFormat="1" applyBorder="1" applyProtection="1">
      <alignment vertical="center"/>
      <protection locked="0"/>
    </xf>
    <xf numFmtId="178" fontId="0" fillId="2" borderId="81" xfId="0" applyNumberFormat="1" applyFill="1" applyBorder="1" applyAlignment="1" applyProtection="1">
      <alignment horizontal="center" vertical="center"/>
    </xf>
    <xf numFmtId="178" fontId="0" fillId="2" borderId="20" xfId="0" applyNumberFormat="1" applyFill="1" applyBorder="1" applyAlignment="1" applyProtection="1">
      <alignment horizontal="center" vertical="center"/>
    </xf>
    <xf numFmtId="0" fontId="0" fillId="0" borderId="0" xfId="0" applyBorder="1" applyAlignment="1">
      <alignment horizontal="distributed" vertical="center" wrapText="1"/>
    </xf>
    <xf numFmtId="177" fontId="0" fillId="0" borderId="193" xfId="0" applyNumberFormat="1" applyBorder="1" applyProtection="1">
      <alignment vertical="center"/>
      <protection locked="0"/>
    </xf>
    <xf numFmtId="177" fontId="0" fillId="0" borderId="194" xfId="0" applyNumberFormat="1" applyBorder="1" applyProtection="1">
      <alignment vertical="center"/>
      <protection locked="0"/>
    </xf>
    <xf numFmtId="177" fontId="0" fillId="0" borderId="95" xfId="0" applyNumberFormat="1" applyBorder="1" applyAlignment="1" applyProtection="1">
      <alignment horizontal="center" vertical="center"/>
      <protection locked="0"/>
    </xf>
    <xf numFmtId="177" fontId="0" fillId="0" borderId="5" xfId="0" applyNumberFormat="1" applyBorder="1" applyAlignment="1" applyProtection="1">
      <alignment horizontal="center" vertical="center"/>
      <protection locked="0"/>
    </xf>
    <xf numFmtId="0" fontId="14" fillId="0" borderId="0" xfId="0" applyFont="1" applyAlignment="1">
      <alignment vertical="top" wrapText="1"/>
    </xf>
    <xf numFmtId="0" fontId="14" fillId="0" borderId="0" xfId="0" applyFont="1" applyAlignment="1">
      <alignment vertical="top"/>
    </xf>
    <xf numFmtId="177" fontId="0" fillId="0" borderId="101" xfId="0" applyNumberFormat="1" applyBorder="1" applyProtection="1">
      <alignment vertical="center"/>
      <protection locked="0"/>
    </xf>
    <xf numFmtId="177" fontId="0" fillId="0" borderId="17" xfId="0" applyNumberFormat="1" applyBorder="1" applyProtection="1">
      <alignment vertical="center"/>
      <protection locked="0"/>
    </xf>
    <xf numFmtId="177" fontId="0" fillId="0" borderId="29" xfId="0" applyNumberFormat="1" applyBorder="1" applyProtection="1">
      <alignment vertical="center"/>
    </xf>
    <xf numFmtId="177" fontId="0" fillId="0" borderId="46" xfId="0" applyNumberFormat="1" applyBorder="1" applyProtection="1">
      <alignment vertical="center"/>
    </xf>
    <xf numFmtId="178" fontId="0" fillId="0" borderId="81" xfId="0" applyNumberFormat="1" applyFill="1" applyBorder="1" applyAlignment="1" applyProtection="1">
      <alignment horizontal="center" vertical="center"/>
    </xf>
    <xf numFmtId="178" fontId="0" fillId="0" borderId="20" xfId="0" applyNumberFormat="1" applyFill="1" applyBorder="1" applyAlignment="1" applyProtection="1">
      <alignment horizontal="center" vertical="center"/>
    </xf>
    <xf numFmtId="177" fontId="0" fillId="0" borderId="6" xfId="0" applyNumberFormat="1" applyFill="1" applyBorder="1" applyAlignment="1" applyProtection="1">
      <alignment horizontal="center" vertical="center"/>
    </xf>
    <xf numFmtId="177" fontId="0" fillId="0" borderId="86" xfId="0" applyNumberFormat="1" applyFill="1" applyBorder="1" applyAlignment="1" applyProtection="1">
      <alignment horizontal="center" vertical="center"/>
    </xf>
    <xf numFmtId="176" fontId="0" fillId="0" borderId="106" xfId="0" applyNumberFormat="1" applyFill="1" applyBorder="1" applyAlignment="1" applyProtection="1">
      <alignment horizontal="center" vertical="center"/>
      <protection locked="0"/>
    </xf>
    <xf numFmtId="176" fontId="0" fillId="0" borderId="108" xfId="0" applyNumberFormat="1" applyFill="1" applyBorder="1" applyAlignment="1" applyProtection="1">
      <alignment horizontal="center" vertical="center"/>
      <protection locked="0"/>
    </xf>
    <xf numFmtId="177" fontId="0" fillId="0" borderId="195" xfId="0" applyNumberFormat="1" applyFill="1" applyBorder="1" applyAlignment="1" applyProtection="1">
      <alignment horizontal="center" vertical="center"/>
      <protection locked="0"/>
    </xf>
    <xf numFmtId="177" fontId="0" fillId="0" borderId="129" xfId="0" applyNumberFormat="1" applyFill="1" applyBorder="1" applyAlignment="1" applyProtection="1">
      <alignment horizontal="center" vertical="center"/>
      <protection locked="0"/>
    </xf>
    <xf numFmtId="177" fontId="0" fillId="0" borderId="81" xfId="0" applyNumberFormat="1" applyBorder="1" applyAlignment="1" applyProtection="1">
      <alignment horizontal="center" vertical="center"/>
      <protection locked="0"/>
    </xf>
    <xf numFmtId="177" fontId="0" fillId="0" borderId="19" xfId="0" applyNumberFormat="1" applyBorder="1" applyAlignment="1" applyProtection="1">
      <alignment horizontal="center" vertical="center"/>
      <protection locked="0"/>
    </xf>
    <xf numFmtId="177" fontId="0" fillId="0" borderId="20" xfId="0" applyNumberFormat="1" applyBorder="1" applyAlignment="1" applyProtection="1">
      <alignment horizontal="center" vertical="center"/>
      <protection locked="0"/>
    </xf>
    <xf numFmtId="177" fontId="0" fillId="0" borderId="71" xfId="0" applyNumberFormat="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176" fontId="0" fillId="0" borderId="107" xfId="0" applyNumberForma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xf>
    <xf numFmtId="177" fontId="0" fillId="0" borderId="192" xfId="0" applyNumberFormat="1" applyFill="1" applyBorder="1" applyAlignment="1" applyProtection="1">
      <alignment horizontal="center" vertical="center"/>
      <protection locked="0"/>
    </xf>
    <xf numFmtId="0" fontId="0" fillId="0" borderId="0" xfId="0" applyAlignment="1">
      <alignment vertical="center" wrapText="1"/>
    </xf>
    <xf numFmtId="0" fontId="44" fillId="0" borderId="1" xfId="0" applyFont="1" applyFill="1" applyBorder="1" applyAlignment="1">
      <alignment vertical="center" wrapText="1"/>
    </xf>
    <xf numFmtId="0" fontId="0" fillId="0" borderId="147" xfId="0" applyBorder="1" applyAlignment="1">
      <alignment horizontal="distributed" vertical="center" wrapText="1" indent="6"/>
    </xf>
    <xf numFmtId="0" fontId="0" fillId="0" borderId="79" xfId="0" applyBorder="1">
      <alignment vertical="center"/>
    </xf>
    <xf numFmtId="0" fontId="0" fillId="0" borderId="166" xfId="0" applyBorder="1">
      <alignment vertical="center"/>
    </xf>
    <xf numFmtId="0" fontId="0" fillId="0" borderId="176" xfId="0" applyBorder="1">
      <alignment vertical="center"/>
    </xf>
    <xf numFmtId="0" fontId="0" fillId="0" borderId="70" xfId="0" applyBorder="1">
      <alignment vertical="center"/>
    </xf>
    <xf numFmtId="0" fontId="0" fillId="0" borderId="71" xfId="0" applyBorder="1">
      <alignment vertical="center"/>
    </xf>
    <xf numFmtId="0" fontId="0" fillId="0" borderId="10" xfId="0" applyBorder="1" applyAlignment="1">
      <alignment horizontal="distributed" vertical="center" indent="3"/>
    </xf>
    <xf numFmtId="0" fontId="0" fillId="0" borderId="80" xfId="0" applyBorder="1" applyAlignment="1">
      <alignment horizontal="distributed" vertical="center" indent="3"/>
    </xf>
    <xf numFmtId="0" fontId="0" fillId="0" borderId="64" xfId="0" applyBorder="1" applyAlignment="1">
      <alignment horizontal="distributed" vertical="center" indent="5"/>
    </xf>
    <xf numFmtId="0" fontId="0" fillId="0" borderId="1" xfId="0" applyBorder="1" applyAlignment="1">
      <alignment horizontal="distributed" vertical="center" indent="5"/>
    </xf>
    <xf numFmtId="0" fontId="0" fillId="0" borderId="12" xfId="0" applyBorder="1" applyAlignment="1">
      <alignment horizontal="distributed" vertical="center" indent="5"/>
    </xf>
    <xf numFmtId="0" fontId="0" fillId="0" borderId="182" xfId="0" applyBorder="1" applyAlignment="1">
      <alignment horizontal="center" vertical="distributed" textRotation="255" indent="2"/>
    </xf>
    <xf numFmtId="0" fontId="0" fillId="0" borderId="183" xfId="0" applyBorder="1" applyAlignment="1">
      <alignment horizontal="center" vertical="distributed" textRotation="255" indent="2"/>
    </xf>
    <xf numFmtId="0" fontId="0" fillId="0" borderId="184" xfId="0" applyBorder="1" applyAlignment="1">
      <alignment horizontal="center" vertical="distributed" textRotation="255" indent="2"/>
    </xf>
    <xf numFmtId="0" fontId="0" fillId="0" borderId="185" xfId="0" applyBorder="1" applyAlignment="1">
      <alignment horizontal="center" vertical="distributed" textRotation="255" indent="3"/>
    </xf>
    <xf numFmtId="0" fontId="0" fillId="0" borderId="183" xfId="0" applyBorder="1" applyAlignment="1">
      <alignment horizontal="center" vertical="distributed" textRotation="255" indent="3"/>
    </xf>
    <xf numFmtId="0" fontId="0" fillId="0" borderId="50" xfId="0" applyBorder="1" applyAlignment="1">
      <alignment horizontal="center" vertical="distributed" textRotation="255" indent="3"/>
    </xf>
    <xf numFmtId="0" fontId="0" fillId="0" borderId="87" xfId="0" applyBorder="1" applyAlignment="1">
      <alignment horizontal="distributed" vertical="center" indent="1"/>
    </xf>
    <xf numFmtId="0" fontId="0" fillId="0" borderId="186" xfId="0" applyBorder="1" applyAlignment="1">
      <alignment vertical="center" textRotation="255" shrinkToFit="1"/>
    </xf>
    <xf numFmtId="0" fontId="0" fillId="0" borderId="184" xfId="0" applyBorder="1" applyAlignment="1">
      <alignment vertical="center" textRotation="255" shrinkToFit="1"/>
    </xf>
    <xf numFmtId="0" fontId="0" fillId="0" borderId="187" xfId="0" applyBorder="1" applyAlignment="1">
      <alignment horizontal="distributed" vertical="center" indent="5"/>
    </xf>
    <xf numFmtId="0" fontId="0" fillId="0" borderId="188" xfId="0" applyBorder="1" applyAlignment="1">
      <alignment horizontal="distributed" vertical="center" indent="5"/>
    </xf>
    <xf numFmtId="0" fontId="0" fillId="0" borderId="189" xfId="0" applyBorder="1" applyAlignment="1">
      <alignment horizontal="center" vertical="center" textRotation="255"/>
    </xf>
    <xf numFmtId="0" fontId="0" fillId="0" borderId="190" xfId="0" applyBorder="1" applyAlignment="1">
      <alignment horizontal="center" vertical="center" textRotation="255"/>
    </xf>
    <xf numFmtId="0" fontId="0" fillId="0" borderId="191" xfId="0" applyBorder="1" applyAlignment="1">
      <alignment horizontal="center" vertical="center" textRotation="255"/>
    </xf>
    <xf numFmtId="0" fontId="35" fillId="0" borderId="140" xfId="0" applyFont="1" applyBorder="1" applyAlignment="1">
      <alignment horizontal="center" vertical="center" textRotation="255"/>
    </xf>
    <xf numFmtId="0" fontId="35" fillId="0" borderId="190" xfId="0" applyFont="1" applyBorder="1" applyAlignment="1">
      <alignment horizontal="center" vertical="center" textRotation="255"/>
    </xf>
    <xf numFmtId="0" fontId="35" fillId="0" borderId="191" xfId="0" applyFont="1" applyBorder="1" applyAlignment="1">
      <alignment horizontal="center" vertical="center" textRotation="255"/>
    </xf>
    <xf numFmtId="0" fontId="46" fillId="0" borderId="91" xfId="0" applyFont="1" applyBorder="1" applyAlignment="1">
      <alignment horizontal="center" vertical="center" textRotation="255" shrinkToFit="1"/>
    </xf>
    <xf numFmtId="0" fontId="46" fillId="0" borderId="92" xfId="0" applyFont="1" applyBorder="1">
      <alignment vertical="center"/>
    </xf>
    <xf numFmtId="0" fontId="46" fillId="0" borderId="3" xfId="0" applyFont="1" applyBorder="1">
      <alignment vertical="center"/>
    </xf>
    <xf numFmtId="0" fontId="33" fillId="0" borderId="140" xfId="0" applyFont="1" applyBorder="1" applyAlignment="1">
      <alignment horizontal="center" vertical="distributed" textRotation="255" indent="10"/>
    </xf>
    <xf numFmtId="0" fontId="33" fillId="0" borderId="190" xfId="0" applyFont="1" applyBorder="1" applyAlignment="1">
      <alignment horizontal="center" vertical="distributed" textRotation="255" indent="10"/>
    </xf>
    <xf numFmtId="0" fontId="33" fillId="0" borderId="139" xfId="0" applyFont="1" applyBorder="1" applyAlignment="1">
      <alignment horizontal="center" vertical="distributed" textRotation="255" indent="10"/>
    </xf>
    <xf numFmtId="0" fontId="33" fillId="0" borderId="91" xfId="0" applyFont="1" applyBorder="1" applyAlignment="1">
      <alignment horizontal="center" vertical="center" textRotation="255" shrinkToFit="1"/>
    </xf>
    <xf numFmtId="0" fontId="33" fillId="0" borderId="92" xfId="0" applyFont="1" applyBorder="1" applyAlignment="1">
      <alignment horizontal="center" vertical="center" textRotation="255" shrinkToFit="1"/>
    </xf>
    <xf numFmtId="0" fontId="33" fillId="0" borderId="3" xfId="0" applyFont="1" applyBorder="1" applyAlignment="1">
      <alignment horizontal="center" vertical="center" textRotation="255" shrinkToFit="1"/>
    </xf>
    <xf numFmtId="0" fontId="33" fillId="0" borderId="91" xfId="0" applyFont="1" applyBorder="1" applyAlignment="1">
      <alignment horizontal="center" vertical="center" textRotation="255"/>
    </xf>
    <xf numFmtId="0" fontId="33" fillId="0" borderId="92" xfId="0" applyFont="1" applyBorder="1" applyAlignment="1">
      <alignment horizontal="center" vertical="center" textRotation="255"/>
    </xf>
    <xf numFmtId="0" fontId="33" fillId="0" borderId="3" xfId="0" applyFont="1" applyBorder="1" applyAlignment="1">
      <alignment horizontal="center" vertical="center" textRotation="255"/>
    </xf>
    <xf numFmtId="0" fontId="33" fillId="0" borderId="147" xfId="0" applyFont="1" applyBorder="1" applyAlignment="1">
      <alignment horizontal="center" vertical="center"/>
    </xf>
    <xf numFmtId="0" fontId="33" fillId="0" borderId="166" xfId="0" applyFont="1" applyBorder="1" applyAlignment="1">
      <alignment horizontal="center" vertical="center"/>
    </xf>
    <xf numFmtId="0" fontId="33" fillId="0" borderId="64" xfId="0" applyFont="1" applyBorder="1" applyAlignment="1">
      <alignment horizontal="center" vertical="center"/>
    </xf>
    <xf numFmtId="0" fontId="33" fillId="0" borderId="12" xfId="0" applyFont="1" applyBorder="1" applyAlignment="1">
      <alignment horizontal="center" vertical="center"/>
    </xf>
    <xf numFmtId="0" fontId="33" fillId="0" borderId="91" xfId="0" applyFont="1" applyBorder="1" applyAlignment="1">
      <alignment horizontal="center" vertical="distributed" textRotation="255" indent="6"/>
    </xf>
    <xf numFmtId="0" fontId="33" fillId="0" borderId="92" xfId="0" applyFont="1" applyBorder="1">
      <alignment vertical="center"/>
    </xf>
    <xf numFmtId="0" fontId="33" fillId="0" borderId="3" xfId="0" applyFont="1" applyBorder="1">
      <alignment vertical="center"/>
    </xf>
    <xf numFmtId="0" fontId="33" fillId="0" borderId="91" xfId="0" applyFont="1" applyBorder="1" applyAlignment="1">
      <alignment horizontal="center" vertical="distributed" textRotation="255" indent="1"/>
    </xf>
    <xf numFmtId="0" fontId="33" fillId="0" borderId="92" xfId="0" applyFont="1" applyBorder="1" applyAlignment="1">
      <alignment horizontal="center" vertical="distributed" textRotation="255" indent="1"/>
    </xf>
    <xf numFmtId="0" fontId="33" fillId="0" borderId="3" xfId="0" applyFont="1" applyBorder="1" applyAlignment="1">
      <alignment horizontal="center" vertical="distributed" textRotation="255" indent="1"/>
    </xf>
    <xf numFmtId="0" fontId="37" fillId="0" borderId="91" xfId="0" applyFont="1" applyBorder="1" applyAlignment="1">
      <alignment horizontal="center" vertical="center" textRotation="255" shrinkToFit="1"/>
    </xf>
    <xf numFmtId="0" fontId="37" fillId="0" borderId="92" xfId="0" applyFont="1" applyBorder="1" applyAlignment="1">
      <alignment horizontal="center" vertical="center" textRotation="255" shrinkToFit="1"/>
    </xf>
    <xf numFmtId="0" fontId="37" fillId="0" borderId="3" xfId="0" applyFont="1" applyBorder="1" applyAlignment="1">
      <alignment horizontal="center" vertical="center" textRotation="255" shrinkToFit="1"/>
    </xf>
    <xf numFmtId="0" fontId="33" fillId="0" borderId="179" xfId="0" applyFont="1" applyBorder="1" applyAlignment="1">
      <alignment horizontal="center" vertical="center"/>
    </xf>
    <xf numFmtId="0" fontId="33" fillId="0" borderId="79" xfId="0" applyFont="1" applyBorder="1" applyAlignment="1">
      <alignment horizontal="center" vertical="center"/>
    </xf>
    <xf numFmtId="0" fontId="33" fillId="0" borderId="18" xfId="0" applyFont="1" applyBorder="1" applyAlignment="1">
      <alignment horizontal="center" vertical="center"/>
    </xf>
    <xf numFmtId="0" fontId="33" fillId="0" borderId="1" xfId="0" applyFont="1" applyBorder="1" applyAlignment="1">
      <alignment horizontal="center" vertical="center"/>
    </xf>
    <xf numFmtId="0" fontId="33" fillId="0" borderId="91" xfId="0" applyFont="1" applyBorder="1" applyAlignment="1">
      <alignment horizontal="distributed" vertical="center" indent="2"/>
    </xf>
    <xf numFmtId="0" fontId="33" fillId="0" borderId="3" xfId="0" applyFont="1" applyBorder="1" applyAlignment="1">
      <alignment horizontal="distributed" vertical="center" indent="2"/>
    </xf>
    <xf numFmtId="0" fontId="0" fillId="0" borderId="1" xfId="0" applyBorder="1" applyAlignment="1" applyProtection="1">
      <alignment horizontal="right" vertical="center" wrapText="1"/>
      <protection locked="0"/>
    </xf>
    <xf numFmtId="0" fontId="33" fillId="0" borderId="147" xfId="0" applyFont="1" applyBorder="1" applyAlignment="1">
      <alignment horizontal="center" vertical="distributed" textRotation="255" indent="2"/>
    </xf>
    <xf numFmtId="0" fontId="33" fillId="0" borderId="166" xfId="0" applyFont="1" applyBorder="1" applyAlignment="1">
      <alignment horizontal="center" vertical="distributed" textRotation="255" indent="2"/>
    </xf>
    <xf numFmtId="0" fontId="33" fillId="0" borderId="63" xfId="0" applyFont="1" applyBorder="1" applyAlignment="1">
      <alignment horizontal="center" vertical="distributed" textRotation="255" indent="2"/>
    </xf>
    <xf numFmtId="0" fontId="33" fillId="0" borderId="65" xfId="0" applyFont="1" applyBorder="1" applyAlignment="1">
      <alignment horizontal="center" vertical="distributed" textRotation="255" indent="2"/>
    </xf>
    <xf numFmtId="0" fontId="33" fillId="0" borderId="64" xfId="0" applyFont="1" applyBorder="1" applyAlignment="1">
      <alignment horizontal="center" vertical="distributed" textRotation="255" indent="2"/>
    </xf>
    <xf numFmtId="0" fontId="33" fillId="0" borderId="12" xfId="0" applyFont="1" applyBorder="1" applyAlignment="1">
      <alignment horizontal="center" vertical="distributed" textRotation="255" indent="2"/>
    </xf>
    <xf numFmtId="0" fontId="15" fillId="0" borderId="1" xfId="0" applyFont="1" applyFill="1" applyBorder="1" applyAlignment="1">
      <alignment vertical="center" wrapText="1"/>
    </xf>
    <xf numFmtId="0" fontId="33" fillId="0" borderId="91" xfId="0" applyFont="1" applyBorder="1" applyAlignment="1">
      <alignment horizontal="center" vertical="center"/>
    </xf>
    <xf numFmtId="0" fontId="33" fillId="0" borderId="3" xfId="0" applyFont="1" applyBorder="1" applyAlignment="1">
      <alignment horizontal="center" vertical="center"/>
    </xf>
    <xf numFmtId="0" fontId="33" fillId="0" borderId="7" xfId="0" applyFont="1" applyBorder="1" applyAlignment="1">
      <alignment horizontal="distributed" vertical="center" indent="1"/>
    </xf>
    <xf numFmtId="0" fontId="33" fillId="0" borderId="128" xfId="0" applyFont="1" applyBorder="1" applyAlignment="1">
      <alignment horizontal="distributed" vertical="center" indent="1"/>
    </xf>
    <xf numFmtId="0" fontId="0" fillId="0" borderId="1" xfId="0" applyBorder="1" applyAlignment="1" applyProtection="1">
      <alignment horizontal="right" vertical="center" wrapText="1"/>
    </xf>
    <xf numFmtId="0" fontId="0" fillId="3" borderId="139" xfId="0" applyFill="1" applyBorder="1" applyAlignment="1">
      <alignment horizontal="left" vertical="center" indent="1"/>
    </xf>
    <xf numFmtId="0" fontId="0" fillId="3" borderId="3" xfId="0" applyFill="1" applyBorder="1" applyAlignment="1">
      <alignment horizontal="left" vertical="center" indent="1"/>
    </xf>
    <xf numFmtId="0" fontId="0" fillId="3" borderId="3" xfId="0" applyFill="1" applyBorder="1" applyAlignment="1" applyProtection="1">
      <alignment horizontal="right" vertical="center" indent="1"/>
      <protection locked="0"/>
    </xf>
    <xf numFmtId="0" fontId="0" fillId="0" borderId="3" xfId="0" applyBorder="1" applyAlignment="1">
      <alignment horizontal="left" vertical="center" indent="1"/>
    </xf>
    <xf numFmtId="0" fontId="0" fillId="0" borderId="128" xfId="0" applyBorder="1" applyAlignment="1">
      <alignment horizontal="left" vertical="center" indent="1"/>
    </xf>
    <xf numFmtId="0" fontId="0" fillId="0" borderId="200" xfId="0" applyBorder="1" applyAlignment="1">
      <alignment horizontal="left" vertical="center"/>
    </xf>
    <xf numFmtId="0" fontId="0" fillId="0" borderId="201" xfId="0" applyBorder="1" applyAlignment="1">
      <alignment horizontal="left" vertical="center"/>
    </xf>
    <xf numFmtId="0" fontId="0" fillId="0" borderId="9" xfId="0" applyBorder="1" applyAlignment="1">
      <alignment horizontal="center" vertical="center"/>
    </xf>
    <xf numFmtId="0" fontId="0" fillId="0" borderId="90" xfId="0" applyBorder="1" applyAlignment="1">
      <alignment horizontal="center" vertical="center"/>
    </xf>
    <xf numFmtId="0" fontId="0" fillId="0" borderId="11" xfId="0" applyBorder="1" applyAlignment="1">
      <alignment horizontal="distributed" vertical="center" indent="1"/>
    </xf>
    <xf numFmtId="0" fontId="0" fillId="0" borderId="199" xfId="0" applyBorder="1" applyAlignment="1" applyProtection="1">
      <alignment horizontal="center" vertical="center"/>
    </xf>
    <xf numFmtId="0" fontId="0" fillId="0" borderId="142" xfId="0" applyBorder="1" applyAlignment="1" applyProtection="1">
      <alignment horizontal="center" vertical="center"/>
    </xf>
    <xf numFmtId="0" fontId="0" fillId="0" borderId="153" xfId="0" applyBorder="1" applyAlignment="1">
      <alignment horizontal="center" vertical="distributed" textRotation="255" indent="2"/>
    </xf>
    <xf numFmtId="0" fontId="0" fillId="0" borderId="154" xfId="0" applyBorder="1" applyAlignment="1">
      <alignment horizontal="center" vertical="distributed" textRotation="255" indent="2"/>
    </xf>
    <xf numFmtId="0" fontId="0" fillId="0" borderId="124" xfId="0" applyBorder="1" applyAlignment="1">
      <alignment horizontal="center" vertical="distributed" textRotation="255" indent="2"/>
    </xf>
    <xf numFmtId="0" fontId="0" fillId="0" borderId="5" xfId="0" applyBorder="1" applyAlignment="1">
      <alignment horizontal="distributed" vertical="center" indent="1"/>
    </xf>
    <xf numFmtId="0" fontId="0" fillId="0" borderId="20" xfId="0" applyBorder="1" applyAlignment="1">
      <alignment horizontal="distributed" vertical="center" indent="1"/>
    </xf>
    <xf numFmtId="0" fontId="0" fillId="0" borderId="161" xfId="0" applyBorder="1" applyAlignment="1">
      <alignment horizontal="left" vertical="center" indent="1"/>
    </xf>
    <xf numFmtId="0" fontId="0" fillId="0" borderId="90" xfId="0" applyBorder="1" applyAlignment="1">
      <alignment horizontal="left" vertical="center" indent="1"/>
    </xf>
    <xf numFmtId="0" fontId="0" fillId="0" borderId="90" xfId="0" applyFill="1" applyBorder="1" applyAlignment="1" applyProtection="1">
      <alignment horizontal="right" vertical="center" indent="1"/>
      <protection locked="0"/>
    </xf>
    <xf numFmtId="0" fontId="33" fillId="0" borderId="90" xfId="0" applyFont="1" applyBorder="1" applyAlignment="1">
      <alignment horizontal="left" vertical="center" indent="1"/>
    </xf>
    <xf numFmtId="0" fontId="33" fillId="0" borderId="84" xfId="0" applyFont="1" applyBorder="1" applyAlignment="1">
      <alignment horizontal="left" vertical="center" indent="1"/>
    </xf>
    <xf numFmtId="0" fontId="0" fillId="0" borderId="162" xfId="0" applyBorder="1" applyAlignment="1">
      <alignment horizontal="left" vertical="center" indent="1"/>
    </xf>
    <xf numFmtId="0" fontId="0" fillId="0" borderId="5" xfId="0" applyBorder="1" applyAlignment="1">
      <alignment horizontal="left" vertical="center" indent="1"/>
    </xf>
    <xf numFmtId="0" fontId="0" fillId="0" borderId="5" xfId="0" applyFill="1" applyBorder="1" applyAlignment="1" applyProtection="1">
      <alignment horizontal="right" vertical="center" indent="1"/>
      <protection locked="0"/>
    </xf>
    <xf numFmtId="0" fontId="0" fillId="0" borderId="86" xfId="0" applyBorder="1" applyAlignment="1">
      <alignment horizontal="left" vertical="center" indent="1"/>
    </xf>
    <xf numFmtId="0" fontId="0" fillId="0" borderId="151" xfId="0" applyBorder="1" applyAlignment="1">
      <alignment horizontal="left" vertical="center" indent="1"/>
    </xf>
    <xf numFmtId="0" fontId="0" fillId="0" borderId="2" xfId="0" applyBorder="1" applyAlignment="1">
      <alignment horizontal="left" vertical="center" indent="1"/>
    </xf>
    <xf numFmtId="0" fontId="0" fillId="0" borderId="2" xfId="0" applyFill="1" applyBorder="1" applyAlignment="1" applyProtection="1">
      <alignment horizontal="right" vertical="center" indent="1"/>
      <protection locked="0"/>
    </xf>
    <xf numFmtId="0" fontId="0" fillId="0" borderId="15" xfId="0" applyBorder="1" applyAlignment="1">
      <alignment horizontal="left" vertical="center" indent="1"/>
    </xf>
    <xf numFmtId="0" fontId="0" fillId="0" borderId="1" xfId="0" applyBorder="1" applyAlignment="1">
      <alignment horizontal="distributed" vertical="center" wrapText="1"/>
    </xf>
    <xf numFmtId="0" fontId="0" fillId="0" borderId="139" xfId="0" applyBorder="1" applyAlignment="1">
      <alignment horizontal="center" vertical="center"/>
    </xf>
    <xf numFmtId="0" fontId="0" fillId="0" borderId="3" xfId="0" applyBorder="1" applyAlignment="1">
      <alignment horizontal="center" vertical="center"/>
    </xf>
    <xf numFmtId="0" fontId="0" fillId="0" borderId="27" xfId="0" applyBorder="1" applyAlignment="1">
      <alignment horizontal="distributed" vertical="center" indent="1"/>
    </xf>
    <xf numFmtId="0" fontId="0" fillId="0" borderId="55" xfId="0" applyBorder="1" applyAlignment="1">
      <alignment horizontal="distributed" vertical="center" indent="1"/>
    </xf>
    <xf numFmtId="0" fontId="0" fillId="0" borderId="163" xfId="0" applyBorder="1" applyAlignment="1">
      <alignment horizontal="distributed" vertical="center" inden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97" xfId="0" applyBorder="1" applyAlignment="1">
      <alignment horizontal="center" vertical="center"/>
    </xf>
    <xf numFmtId="0" fontId="0" fillId="0" borderId="198" xfId="0" applyBorder="1" applyAlignment="1">
      <alignment horizontal="center" vertical="center"/>
    </xf>
    <xf numFmtId="0" fontId="0" fillId="0" borderId="26" xfId="0" applyFill="1" applyBorder="1" applyAlignment="1">
      <alignment horizontal="center" vertical="center"/>
    </xf>
    <xf numFmtId="0" fontId="0" fillId="0" borderId="96" xfId="0" applyFill="1" applyBorder="1" applyAlignment="1">
      <alignment horizontal="center" vertical="center"/>
    </xf>
    <xf numFmtId="0" fontId="15" fillId="0" borderId="1" xfId="0" applyFont="1" applyBorder="1" applyAlignment="1">
      <alignment vertical="center" wrapText="1"/>
    </xf>
    <xf numFmtId="0" fontId="0" fillId="0" borderId="178" xfId="0" applyBorder="1" applyAlignment="1">
      <alignment horizontal="center" vertical="distributed" textRotation="255" indent="2"/>
    </xf>
    <xf numFmtId="0" fontId="0" fillId="0" borderId="63" xfId="0" applyBorder="1" applyAlignment="1">
      <alignment horizontal="center" vertical="distributed" textRotation="255" indent="2"/>
    </xf>
    <xf numFmtId="0" fontId="0" fillId="0" borderId="196" xfId="0" applyBorder="1" applyAlignment="1">
      <alignment horizontal="center" vertical="distributed" textRotation="255" indent="2"/>
    </xf>
    <xf numFmtId="0" fontId="0" fillId="0" borderId="11" xfId="0" applyFill="1" applyBorder="1">
      <alignment vertical="center"/>
    </xf>
    <xf numFmtId="0" fontId="0" fillId="0" borderId="76" xfId="0" applyFill="1" applyBorder="1">
      <alignment vertical="center"/>
    </xf>
    <xf numFmtId="0" fontId="0" fillId="0" borderId="0" xfId="0" applyFill="1" applyAlignment="1">
      <alignment vertical="center" wrapText="1"/>
    </xf>
    <xf numFmtId="0" fontId="0" fillId="0" borderId="29" xfId="0" applyFill="1" applyBorder="1">
      <alignment vertical="center"/>
    </xf>
    <xf numFmtId="0" fontId="0" fillId="0" borderId="46" xfId="0" applyFill="1" applyBorder="1">
      <alignment vertical="center"/>
    </xf>
    <xf numFmtId="0" fontId="0" fillId="0" borderId="82" xfId="0" applyFill="1" applyBorder="1">
      <alignment vertical="center"/>
    </xf>
    <xf numFmtId="0" fontId="0" fillId="0" borderId="77" xfId="0" applyFill="1" applyBorder="1">
      <alignment vertical="center"/>
    </xf>
    <xf numFmtId="0" fontId="0" fillId="0" borderId="202" xfId="0" applyFill="1" applyBorder="1" applyAlignment="1">
      <alignment horizontal="distributed" vertical="center" indent="3"/>
    </xf>
    <xf numFmtId="0" fontId="0" fillId="0" borderId="203" xfId="0" applyFill="1" applyBorder="1" applyAlignment="1">
      <alignment horizontal="distributed" vertical="center" indent="3"/>
    </xf>
    <xf numFmtId="0" fontId="0" fillId="0" borderId="140" xfId="0" applyFill="1" applyBorder="1" applyAlignment="1">
      <alignment horizontal="left" vertical="center" wrapText="1"/>
    </xf>
    <xf numFmtId="0" fontId="0" fillId="0" borderId="190" xfId="0" applyFill="1" applyBorder="1" applyAlignment="1">
      <alignment horizontal="left" vertical="center" wrapText="1"/>
    </xf>
    <xf numFmtId="0" fontId="0" fillId="0" borderId="139" xfId="0" applyFill="1" applyBorder="1" applyAlignment="1">
      <alignment horizontal="left" vertical="center" wrapText="1"/>
    </xf>
    <xf numFmtId="0" fontId="0" fillId="0" borderId="11" xfId="0" applyFill="1" applyBorder="1" applyAlignment="1">
      <alignment vertical="center"/>
    </xf>
    <xf numFmtId="0" fontId="0" fillId="0" borderId="76" xfId="0" applyFill="1" applyBorder="1" applyAlignment="1">
      <alignment vertical="center"/>
    </xf>
    <xf numFmtId="0" fontId="0" fillId="0" borderId="83" xfId="0" applyFill="1" applyBorder="1">
      <alignment vertical="center"/>
    </xf>
    <xf numFmtId="0" fontId="0" fillId="0" borderId="89" xfId="0" applyFill="1" applyBorder="1">
      <alignment vertical="center"/>
    </xf>
    <xf numFmtId="0" fontId="0" fillId="0" borderId="78" xfId="0" applyFill="1" applyBorder="1">
      <alignment vertical="center"/>
    </xf>
    <xf numFmtId="0" fontId="0" fillId="0" borderId="163" xfId="0" applyFill="1" applyBorder="1">
      <alignment vertical="center"/>
    </xf>
    <xf numFmtId="0" fontId="0" fillId="0" borderId="11" xfId="0" applyFill="1" applyBorder="1" applyAlignment="1">
      <alignment vertical="center" shrinkToFit="1"/>
    </xf>
    <xf numFmtId="0" fontId="0" fillId="0" borderId="76" xfId="0" applyFill="1" applyBorder="1" applyAlignment="1">
      <alignment vertical="center" shrinkToFit="1"/>
    </xf>
    <xf numFmtId="0" fontId="0" fillId="0" borderId="140" xfId="0" applyFill="1" applyBorder="1" applyAlignment="1">
      <alignment horizontal="center" vertical="center"/>
    </xf>
    <xf numFmtId="0" fontId="0" fillId="0" borderId="139" xfId="0" applyFill="1" applyBorder="1" applyAlignment="1">
      <alignment horizontal="center" vertical="center"/>
    </xf>
    <xf numFmtId="0" fontId="0" fillId="0" borderId="91" xfId="0" applyFill="1" applyBorder="1">
      <alignment vertical="center"/>
    </xf>
    <xf numFmtId="0" fontId="0" fillId="0" borderId="3" xfId="0" applyFill="1" applyBorder="1">
      <alignment vertical="center"/>
    </xf>
    <xf numFmtId="0" fontId="0" fillId="0" borderId="140" xfId="0" applyFill="1" applyBorder="1" applyAlignment="1">
      <alignment horizontal="center" vertical="center" wrapText="1"/>
    </xf>
    <xf numFmtId="0" fontId="0" fillId="0" borderId="190" xfId="0" applyFill="1" applyBorder="1" applyAlignment="1">
      <alignment horizontal="center" vertical="center" wrapText="1"/>
    </xf>
    <xf numFmtId="0" fontId="0" fillId="0" borderId="139" xfId="0"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12</xdr:row>
      <xdr:rowOff>171450</xdr:rowOff>
    </xdr:from>
    <xdr:to>
      <xdr:col>3</xdr:col>
      <xdr:colOff>19050</xdr:colOff>
      <xdr:row>14</xdr:row>
      <xdr:rowOff>152400</xdr:rowOff>
    </xdr:to>
    <xdr:sp macro="" textlink="">
      <xdr:nvSpPr>
        <xdr:cNvPr id="17138" name="Line 74"/>
        <xdr:cNvSpPr>
          <a:spLocks noChangeShapeType="1"/>
        </xdr:cNvSpPr>
      </xdr:nvSpPr>
      <xdr:spPr bwMode="auto">
        <a:xfrm flipV="1">
          <a:off x="1257300" y="2495550"/>
          <a:ext cx="1790700" cy="457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57150">
              <a:solidFill>
                <a:srgbClr val="000000"/>
              </a:solidFill>
              <a:prstDash val="sysDot"/>
              <a:round/>
              <a:headEnd/>
              <a:tailEnd/>
            </a14:hiddenLine>
          </a:ext>
        </a:extLst>
      </xdr:spPr>
    </xdr:sp>
    <xdr:clientData/>
  </xdr:twoCellAnchor>
  <xdr:twoCellAnchor>
    <xdr:from>
      <xdr:col>2</xdr:col>
      <xdr:colOff>361950</xdr:colOff>
      <xdr:row>9</xdr:row>
      <xdr:rowOff>142875</xdr:rowOff>
    </xdr:from>
    <xdr:to>
      <xdr:col>2</xdr:col>
      <xdr:colOff>361950</xdr:colOff>
      <xdr:row>9</xdr:row>
      <xdr:rowOff>142875</xdr:rowOff>
    </xdr:to>
    <xdr:sp macro="" textlink="">
      <xdr:nvSpPr>
        <xdr:cNvPr id="17139" name="Line 34"/>
        <xdr:cNvSpPr>
          <a:spLocks noChangeShapeType="1"/>
        </xdr:cNvSpPr>
      </xdr:nvSpPr>
      <xdr:spPr bwMode="auto">
        <a:xfrm>
          <a:off x="2381250" y="1924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400050</xdr:colOff>
      <xdr:row>1</xdr:row>
      <xdr:rowOff>28575</xdr:rowOff>
    </xdr:from>
    <xdr:to>
      <xdr:col>6</xdr:col>
      <xdr:colOff>619125</xdr:colOff>
      <xdr:row>41</xdr:row>
      <xdr:rowOff>9525</xdr:rowOff>
    </xdr:to>
    <xdr:grpSp>
      <xdr:nvGrpSpPr>
        <xdr:cNvPr id="17140" name="グループ化 3"/>
        <xdr:cNvGrpSpPr>
          <a:grpSpLocks noChangeAspect="1"/>
        </xdr:cNvGrpSpPr>
      </xdr:nvGrpSpPr>
      <xdr:grpSpPr bwMode="auto">
        <a:xfrm>
          <a:off x="400050" y="285336"/>
          <a:ext cx="6281945" cy="8064776"/>
          <a:chOff x="6467956" y="374053"/>
          <a:chExt cx="5864562" cy="7523093"/>
        </a:xfrm>
      </xdr:grpSpPr>
      <xdr:grpSp>
        <xdr:nvGrpSpPr>
          <xdr:cNvPr id="17144" name="グループ化 204"/>
          <xdr:cNvGrpSpPr>
            <a:grpSpLocks/>
          </xdr:cNvGrpSpPr>
        </xdr:nvGrpSpPr>
        <xdr:grpSpPr bwMode="auto">
          <a:xfrm>
            <a:off x="6467956" y="374053"/>
            <a:ext cx="5864562" cy="7523093"/>
            <a:chOff x="6363400" y="458730"/>
            <a:chExt cx="5851310" cy="7477125"/>
          </a:xfrm>
        </xdr:grpSpPr>
        <xdr:grpSp>
          <xdr:nvGrpSpPr>
            <xdr:cNvPr id="17146" name="グループ化 186"/>
            <xdr:cNvGrpSpPr>
              <a:grpSpLocks/>
            </xdr:cNvGrpSpPr>
          </xdr:nvGrpSpPr>
          <xdr:grpSpPr bwMode="auto">
            <a:xfrm>
              <a:off x="6363400" y="458730"/>
              <a:ext cx="5754756" cy="7477125"/>
              <a:chOff x="11654331" y="488547"/>
              <a:chExt cx="5768008" cy="7523093"/>
            </a:xfrm>
          </xdr:grpSpPr>
          <xdr:grpSp>
            <xdr:nvGrpSpPr>
              <xdr:cNvPr id="17164" name="グループ化 184"/>
              <xdr:cNvGrpSpPr>
                <a:grpSpLocks/>
              </xdr:cNvGrpSpPr>
            </xdr:nvGrpSpPr>
            <xdr:grpSpPr bwMode="auto">
              <a:xfrm>
                <a:off x="11654331" y="488547"/>
                <a:ext cx="5768008" cy="7523093"/>
                <a:chOff x="6655777" y="375138"/>
                <a:chExt cx="5779476" cy="7463204"/>
              </a:xfrm>
            </xdr:grpSpPr>
            <xdr:grpSp>
              <xdr:nvGrpSpPr>
                <xdr:cNvPr id="17169" name="グループ化 177"/>
                <xdr:cNvGrpSpPr>
                  <a:grpSpLocks/>
                </xdr:cNvGrpSpPr>
              </xdr:nvGrpSpPr>
              <xdr:grpSpPr bwMode="auto">
                <a:xfrm>
                  <a:off x="6655777" y="375138"/>
                  <a:ext cx="5779476" cy="7463204"/>
                  <a:chOff x="6905625" y="342900"/>
                  <a:chExt cx="5753099" cy="7477125"/>
                </a:xfrm>
              </xdr:grpSpPr>
              <xdr:pic>
                <xdr:nvPicPr>
                  <xdr:cNvPr id="17175" name="Picture 14" descr="救急地図原型"/>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342900"/>
                    <a:ext cx="5753099" cy="7477125"/>
                  </a:xfrm>
                  <a:prstGeom prst="rect">
                    <a:avLst/>
                  </a:prstGeom>
                  <a:solidFill>
                    <a:srgbClr val="FF0000"/>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37" name="フリーフォーム 36"/>
                  <xdr:cNvSpPr/>
                </xdr:nvSpPr>
                <xdr:spPr>
                  <a:xfrm>
                    <a:off x="7553611" y="529606"/>
                    <a:ext cx="1020800" cy="2222689"/>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8" name="フリーフォーム 37"/>
                  <xdr:cNvSpPr/>
                </xdr:nvSpPr>
                <xdr:spPr>
                  <a:xfrm>
                    <a:off x="8166091" y="1311992"/>
                    <a:ext cx="1864069" cy="2035983"/>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39" name="フリーフォーム 38"/>
                  <xdr:cNvSpPr/>
                </xdr:nvSpPr>
                <xdr:spPr>
                  <a:xfrm>
                    <a:off x="7704512" y="894127"/>
                    <a:ext cx="1686538" cy="200042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0" name="フリーフォーム 39"/>
                  <xdr:cNvSpPr/>
                </xdr:nvSpPr>
                <xdr:spPr>
                  <a:xfrm>
                    <a:off x="7961931" y="1623169"/>
                    <a:ext cx="2352277" cy="194707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1" name="フリーフォーム 40"/>
                  <xdr:cNvSpPr/>
                </xdr:nvSpPr>
                <xdr:spPr>
                  <a:xfrm>
                    <a:off x="8485645" y="929690"/>
                    <a:ext cx="3337571" cy="632132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2" name="フリーフォーム 41"/>
                  <xdr:cNvSpPr/>
                </xdr:nvSpPr>
                <xdr:spPr>
                  <a:xfrm>
                    <a:off x="7979684" y="2156614"/>
                    <a:ext cx="3026893" cy="5121075"/>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43" name="フリーフォーム 42"/>
                  <xdr:cNvSpPr/>
                </xdr:nvSpPr>
                <xdr:spPr>
                  <a:xfrm>
                    <a:off x="8228226" y="1872110"/>
                    <a:ext cx="3097905" cy="2498302"/>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sp macro="" textlink="">
              <xdr:nvSpPr>
                <xdr:cNvPr id="31" name="円/楕円 30"/>
                <xdr:cNvSpPr>
                  <a:spLocks noChangeAspect="1"/>
                </xdr:cNvSpPr>
              </xdr:nvSpPr>
              <xdr:spPr>
                <a:xfrm>
                  <a:off x="8733488" y="1431168"/>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2" name="円/楕円 31"/>
                <xdr:cNvSpPr>
                  <a:spLocks noChangeAspect="1"/>
                </xdr:cNvSpPr>
              </xdr:nvSpPr>
              <xdr:spPr>
                <a:xfrm>
                  <a:off x="9116928" y="1653023"/>
                  <a:ext cx="107007" cy="97616"/>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3" name="円/楕円 32"/>
                <xdr:cNvSpPr>
                  <a:spLocks noChangeAspect="1"/>
                </xdr:cNvSpPr>
              </xdr:nvSpPr>
              <xdr:spPr>
                <a:xfrm>
                  <a:off x="7797181" y="2478324"/>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4" name="円/楕円 33"/>
                <xdr:cNvSpPr>
                  <a:spLocks noChangeAspect="1"/>
                </xdr:cNvSpPr>
              </xdr:nvSpPr>
              <xdr:spPr>
                <a:xfrm>
                  <a:off x="9027756" y="2948657"/>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円/楕円 34"/>
                <xdr:cNvSpPr>
                  <a:spLocks noChangeAspect="1"/>
                </xdr:cNvSpPr>
              </xdr:nvSpPr>
              <xdr:spPr>
                <a:xfrm>
                  <a:off x="10347504" y="2895411"/>
                  <a:ext cx="107007" cy="106490"/>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26" name="円/楕円 25"/>
              <xdr:cNvSpPr>
                <a:spLocks noChangeAspect="1"/>
              </xdr:cNvSpPr>
            </xdr:nvSpPr>
            <xdr:spPr>
              <a:xfrm>
                <a:off x="15312034" y="5354852"/>
                <a:ext cx="115694" cy="10734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17166" name="グループ化 185"/>
              <xdr:cNvGrpSpPr>
                <a:grpSpLocks noChangeAspect="1"/>
              </xdr:cNvGrpSpPr>
            </xdr:nvGrpSpPr>
            <xdr:grpSpPr bwMode="auto">
              <a:xfrm>
                <a:off x="14055601" y="2587583"/>
                <a:ext cx="2896588" cy="3076473"/>
                <a:chOff x="9234488" y="2431806"/>
                <a:chExt cx="2902560" cy="3056059"/>
              </a:xfrm>
            </xdr:grpSpPr>
            <xdr:sp macro="" textlink="">
              <xdr:nvSpPr>
                <xdr:cNvPr id="28" name="フリーフォーム 27"/>
                <xdr:cNvSpPr/>
              </xdr:nvSpPr>
              <xdr:spPr>
                <a:xfrm>
                  <a:off x="9566053" y="2434921"/>
                  <a:ext cx="2175960" cy="3056803"/>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29" name="フリーフォーム 28"/>
                <xdr:cNvSpPr/>
              </xdr:nvSpPr>
              <xdr:spPr>
                <a:xfrm>
                  <a:off x="9236092" y="4336537"/>
                  <a:ext cx="2898308" cy="764201"/>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grpSp>
        <xdr:sp macro="" textlink="">
          <xdr:nvSpPr>
            <xdr:cNvPr id="17147" name="Line 19"/>
            <xdr:cNvSpPr>
              <a:spLocks noChangeShapeType="1"/>
            </xdr:cNvSpPr>
          </xdr:nvSpPr>
          <xdr:spPr bwMode="auto">
            <a:xfrm flipH="1">
              <a:off x="8489730" y="827033"/>
              <a:ext cx="107732" cy="69696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9" name="Text Box 13"/>
            <xdr:cNvSpPr txBox="1">
              <a:spLocks noChangeArrowheads="1"/>
            </xdr:cNvSpPr>
          </xdr:nvSpPr>
          <xdr:spPr bwMode="auto">
            <a:xfrm>
              <a:off x="8698597" y="849923"/>
              <a:ext cx="692568" cy="20448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南海本線</a:t>
              </a:r>
            </a:p>
          </xdr:txBody>
        </xdr:sp>
        <xdr:sp macro="" textlink="">
          <xdr:nvSpPr>
            <xdr:cNvPr id="10" name="Text Box 12"/>
            <xdr:cNvSpPr txBox="1">
              <a:spLocks noChangeArrowheads="1"/>
            </xdr:cNvSpPr>
          </xdr:nvSpPr>
          <xdr:spPr bwMode="auto">
            <a:xfrm>
              <a:off x="9435560" y="1303352"/>
              <a:ext cx="914545" cy="22226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26</a:t>
              </a:r>
              <a:r>
                <a:rPr lang="ja-JP" altLang="en-US" sz="800" b="0" i="0" u="none" strike="noStrike" baseline="0">
                  <a:solidFill>
                    <a:srgbClr val="000000"/>
                  </a:solidFill>
                  <a:latin typeface="Times New Roman"/>
                  <a:cs typeface="Times New Roman"/>
                </a:rPr>
                <a:t>号線</a:t>
              </a:r>
            </a:p>
          </xdr:txBody>
        </xdr:sp>
        <xdr:sp macro="" textlink="">
          <xdr:nvSpPr>
            <xdr:cNvPr id="11" name="Text Box 11"/>
            <xdr:cNvSpPr txBox="1">
              <a:spLocks noChangeArrowheads="1"/>
            </xdr:cNvSpPr>
          </xdr:nvSpPr>
          <xdr:spPr bwMode="auto">
            <a:xfrm>
              <a:off x="9710811" y="1614528"/>
              <a:ext cx="683689" cy="231160"/>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rgbClr val="000000"/>
                  </a:solidFill>
                  <a:latin typeface="Century"/>
                </a:rPr>
                <a:t>JR</a:t>
              </a:r>
              <a:r>
                <a:rPr lang="ja-JP" altLang="en-US" sz="800" b="0" i="0" u="none" strike="noStrike" baseline="0">
                  <a:solidFill>
                    <a:srgbClr val="000000"/>
                  </a:solidFill>
                  <a:latin typeface="Times New Roman"/>
                  <a:cs typeface="Times New Roman"/>
                </a:rPr>
                <a:t>阪和線</a:t>
              </a:r>
            </a:p>
          </xdr:txBody>
        </xdr:sp>
        <xdr:sp macro="" textlink="">
          <xdr:nvSpPr>
            <xdr:cNvPr id="12" name="Text Box 8"/>
            <xdr:cNvSpPr txBox="1">
              <a:spLocks noChangeArrowheads="1"/>
            </xdr:cNvSpPr>
          </xdr:nvSpPr>
          <xdr:spPr bwMode="auto">
            <a:xfrm>
              <a:off x="11149221" y="2370242"/>
              <a:ext cx="1021094" cy="240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阪和自動車道</a:t>
              </a:r>
            </a:p>
          </xdr:txBody>
        </xdr:sp>
        <xdr:sp macro="" textlink="">
          <xdr:nvSpPr>
            <xdr:cNvPr id="17152" name="Line 19"/>
            <xdr:cNvSpPr>
              <a:spLocks noChangeShapeType="1"/>
            </xdr:cNvSpPr>
          </xdr:nvSpPr>
          <xdr:spPr bwMode="auto">
            <a:xfrm flipH="1">
              <a:off x="8890764" y="1011621"/>
              <a:ext cx="523877" cy="745577"/>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4" name="Text Box 10"/>
            <xdr:cNvSpPr txBox="1">
              <a:spLocks noChangeArrowheads="1"/>
            </xdr:cNvSpPr>
          </xdr:nvSpPr>
          <xdr:spPr bwMode="auto">
            <a:xfrm>
              <a:off x="9249099" y="832142"/>
              <a:ext cx="1074368"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15" name="Text Box 16"/>
            <xdr:cNvSpPr txBox="1">
              <a:spLocks noChangeArrowheads="1"/>
            </xdr:cNvSpPr>
          </xdr:nvSpPr>
          <xdr:spPr bwMode="auto">
            <a:xfrm>
              <a:off x="8263522" y="663217"/>
              <a:ext cx="941182"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17155" name="Line 20"/>
            <xdr:cNvSpPr>
              <a:spLocks noChangeShapeType="1"/>
            </xdr:cNvSpPr>
          </xdr:nvSpPr>
          <xdr:spPr bwMode="auto">
            <a:xfrm flipV="1">
              <a:off x="6885214" y="2649264"/>
              <a:ext cx="617859" cy="45720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Text Box 6"/>
            <xdr:cNvSpPr txBox="1">
              <a:spLocks noChangeArrowheads="1"/>
            </xdr:cNvSpPr>
          </xdr:nvSpPr>
          <xdr:spPr bwMode="auto">
            <a:xfrm>
              <a:off x="6523223" y="3099284"/>
              <a:ext cx="896787"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17157" name="Line 7"/>
            <xdr:cNvSpPr>
              <a:spLocks noChangeShapeType="1"/>
            </xdr:cNvSpPr>
          </xdr:nvSpPr>
          <xdr:spPr bwMode="auto">
            <a:xfrm flipV="1">
              <a:off x="7629196" y="3124809"/>
              <a:ext cx="1117102" cy="1165383"/>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Text Box 4"/>
            <xdr:cNvSpPr txBox="1">
              <a:spLocks noChangeArrowheads="1"/>
            </xdr:cNvSpPr>
          </xdr:nvSpPr>
          <xdr:spPr bwMode="auto">
            <a:xfrm>
              <a:off x="6887265" y="4290645"/>
              <a:ext cx="1553838" cy="44453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17159" name="Line 2"/>
            <xdr:cNvSpPr>
              <a:spLocks noChangeShapeType="1"/>
            </xdr:cNvSpPr>
          </xdr:nvSpPr>
          <xdr:spPr bwMode="auto">
            <a:xfrm flipV="1">
              <a:off x="8392887" y="5360745"/>
              <a:ext cx="1616528" cy="236764"/>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1" name="Text Box 3"/>
            <xdr:cNvSpPr txBox="1">
              <a:spLocks noChangeArrowheads="1"/>
            </xdr:cNvSpPr>
          </xdr:nvSpPr>
          <xdr:spPr bwMode="auto">
            <a:xfrm>
              <a:off x="7357856" y="5499788"/>
              <a:ext cx="1145401"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17161" name="Line 18"/>
            <xdr:cNvSpPr>
              <a:spLocks noChangeShapeType="1"/>
            </xdr:cNvSpPr>
          </xdr:nvSpPr>
          <xdr:spPr bwMode="auto">
            <a:xfrm flipH="1">
              <a:off x="10113578" y="1928320"/>
              <a:ext cx="850026" cy="1071726"/>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3" name="Text Box 9"/>
            <xdr:cNvSpPr txBox="1">
              <a:spLocks noChangeArrowheads="1"/>
            </xdr:cNvSpPr>
          </xdr:nvSpPr>
          <xdr:spPr bwMode="auto">
            <a:xfrm>
              <a:off x="10802937" y="1730108"/>
              <a:ext cx="958940" cy="30228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24" name="Text Box 5"/>
            <xdr:cNvSpPr txBox="1">
              <a:spLocks noChangeArrowheads="1"/>
            </xdr:cNvSpPr>
          </xdr:nvSpPr>
          <xdr:spPr bwMode="auto">
            <a:xfrm>
              <a:off x="11406714" y="4281755"/>
              <a:ext cx="807996" cy="2933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国道</a:t>
              </a:r>
              <a:r>
                <a:rPr lang="en-US" altLang="ja-JP" sz="800" b="0" i="0" u="none" strike="noStrike" baseline="0">
                  <a:solidFill>
                    <a:srgbClr val="000000"/>
                  </a:solidFill>
                  <a:latin typeface="Century"/>
                </a:rPr>
                <a:t>170</a:t>
              </a:r>
              <a:r>
                <a:rPr lang="ja-JP" altLang="en-US" sz="800" b="0" i="0" u="none" strike="noStrike" baseline="0">
                  <a:solidFill>
                    <a:srgbClr val="000000"/>
                  </a:solidFill>
                  <a:latin typeface="Times New Roman"/>
                  <a:cs typeface="Times New Roman"/>
                </a:rPr>
                <a:t>号線</a:t>
              </a:r>
            </a:p>
          </xdr:txBody>
        </xdr:sp>
      </xdr:grpSp>
      <xdr:sp macro="" textlink="">
        <xdr:nvSpPr>
          <xdr:cNvPr id="6" name="Text Box 15"/>
          <xdr:cNvSpPr txBox="1">
            <a:spLocks noChangeArrowheads="1"/>
          </xdr:cNvSpPr>
        </xdr:nvSpPr>
        <xdr:spPr bwMode="auto">
          <a:xfrm>
            <a:off x="7731640" y="409835"/>
            <a:ext cx="1023406" cy="23258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Times New Roman"/>
                <a:cs typeface="Times New Roman"/>
              </a:rPr>
              <a:t>阪神高速湾岸線</a:t>
            </a:r>
          </a:p>
        </xdr:txBody>
      </xdr:sp>
    </xdr:grpSp>
    <xdr:clientData/>
  </xdr:twoCellAnchor>
  <xdr:twoCellAnchor>
    <xdr:from>
      <xdr:col>1</xdr:col>
      <xdr:colOff>605396</xdr:colOff>
      <xdr:row>17</xdr:row>
      <xdr:rowOff>4905</xdr:rowOff>
    </xdr:from>
    <xdr:to>
      <xdr:col>1</xdr:col>
      <xdr:colOff>801166</xdr:colOff>
      <xdr:row>17</xdr:row>
      <xdr:rowOff>126501</xdr:rowOff>
    </xdr:to>
    <xdr:sp macro="" textlink="">
      <xdr:nvSpPr>
        <xdr:cNvPr id="44" name="正方形/長方形 43"/>
        <xdr:cNvSpPr/>
      </xdr:nvSpPr>
      <xdr:spPr>
        <a:xfrm rot="13296683">
          <a:off x="1541567" y="340669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921082</xdr:colOff>
      <xdr:row>13</xdr:row>
      <xdr:rowOff>206291</xdr:rowOff>
    </xdr:from>
    <xdr:to>
      <xdr:col>1</xdr:col>
      <xdr:colOff>180681</xdr:colOff>
      <xdr:row>14</xdr:row>
      <xdr:rowOff>88401</xdr:rowOff>
    </xdr:to>
    <xdr:sp macro="" textlink="">
      <xdr:nvSpPr>
        <xdr:cNvPr id="45" name="正方形/長方形 44"/>
        <xdr:cNvSpPr/>
      </xdr:nvSpPr>
      <xdr:spPr>
        <a:xfrm rot="13296683">
          <a:off x="921082" y="2791648"/>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892854</xdr:colOff>
      <xdr:row>26</xdr:row>
      <xdr:rowOff>76674</xdr:rowOff>
    </xdr:from>
    <xdr:to>
      <xdr:col>3</xdr:col>
      <xdr:colOff>78279</xdr:colOff>
      <xdr:row>27</xdr:row>
      <xdr:rowOff>32958</xdr:rowOff>
    </xdr:to>
    <xdr:sp macro="" textlink="">
      <xdr:nvSpPr>
        <xdr:cNvPr id="46" name="正方形/長方形 45"/>
        <xdr:cNvSpPr/>
      </xdr:nvSpPr>
      <xdr:spPr>
        <a:xfrm rot="13687385">
          <a:off x="2728110" y="5333461"/>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view="pageBreakPreview" zoomScale="85" zoomScaleNormal="100" zoomScaleSheetLayoutView="85" workbookViewId="0">
      <selection activeCell="L20" sqref="L20"/>
    </sheetView>
  </sheetViews>
  <sheetFormatPr defaultRowHeight="13.5"/>
  <cols>
    <col min="1" max="2" width="9" style="123"/>
    <col min="3" max="3" width="4.375" style="123" customWidth="1"/>
    <col min="4" max="4" width="38.75" style="123" customWidth="1"/>
    <col min="5" max="16384" width="9" style="123"/>
  </cols>
  <sheetData>
    <row r="1" spans="1:6" ht="21">
      <c r="A1" s="124"/>
      <c r="B1" s="124"/>
      <c r="C1" s="124"/>
      <c r="D1" s="130"/>
      <c r="E1" s="124"/>
      <c r="F1" s="124"/>
    </row>
    <row r="2" spans="1:6" ht="21">
      <c r="A2" s="124"/>
      <c r="B2" s="124"/>
      <c r="C2" s="124"/>
      <c r="D2" s="130"/>
      <c r="E2" s="124"/>
      <c r="F2" s="124"/>
    </row>
    <row r="3" spans="1:6" ht="21">
      <c r="A3" s="124"/>
      <c r="B3" s="124"/>
      <c r="C3" s="124"/>
      <c r="D3" s="130"/>
      <c r="E3" s="124"/>
      <c r="F3" s="124"/>
    </row>
    <row r="4" spans="1:6" ht="21">
      <c r="A4" s="124"/>
      <c r="B4" s="124"/>
      <c r="C4" s="124"/>
      <c r="D4" s="130"/>
      <c r="E4" s="124"/>
      <c r="F4" s="124"/>
    </row>
    <row r="5" spans="1:6" ht="21">
      <c r="A5" s="124"/>
      <c r="B5" s="124"/>
      <c r="C5" s="124"/>
      <c r="D5" s="130"/>
      <c r="E5" s="124"/>
      <c r="F5" s="124"/>
    </row>
    <row r="6" spans="1:6" ht="21">
      <c r="A6" s="124"/>
      <c r="B6" s="124"/>
      <c r="C6" s="124"/>
      <c r="D6" s="130"/>
      <c r="E6" s="124"/>
      <c r="F6" s="124"/>
    </row>
    <row r="7" spans="1:6" ht="21.75" thickBot="1">
      <c r="A7" s="124"/>
      <c r="B7" s="124"/>
      <c r="C7" s="124"/>
      <c r="D7" s="130"/>
      <c r="E7" s="124"/>
      <c r="F7" s="124"/>
    </row>
    <row r="8" spans="1:6" ht="15" thickTop="1" thickBot="1">
      <c r="A8" s="124"/>
      <c r="B8" s="124"/>
      <c r="C8" s="124"/>
      <c r="D8" s="129"/>
      <c r="E8" s="124"/>
      <c r="F8" s="124"/>
    </row>
    <row r="9" spans="1:6" ht="77.25" customHeight="1" thickBot="1">
      <c r="A9" s="124"/>
      <c r="B9" s="124"/>
      <c r="C9" s="124"/>
      <c r="D9" s="128" t="s">
        <v>356</v>
      </c>
      <c r="E9" s="124"/>
      <c r="F9" s="124"/>
    </row>
    <row r="10" spans="1:6" ht="14.25" thickBot="1">
      <c r="A10" s="124"/>
      <c r="B10" s="124"/>
      <c r="C10" s="124"/>
      <c r="D10" s="127"/>
      <c r="E10" s="124"/>
      <c r="F10" s="124"/>
    </row>
    <row r="11" spans="1:6" ht="18" thickTop="1">
      <c r="A11" s="124"/>
      <c r="B11" s="124"/>
      <c r="C11" s="124"/>
      <c r="D11" s="126"/>
      <c r="E11" s="124"/>
      <c r="F11" s="124"/>
    </row>
    <row r="12" spans="1:6" ht="17.25">
      <c r="A12" s="124"/>
      <c r="B12" s="124"/>
      <c r="C12" s="124"/>
      <c r="D12" s="126"/>
      <c r="E12" s="124"/>
      <c r="F12" s="124"/>
    </row>
    <row r="13" spans="1:6" ht="17.25">
      <c r="A13" s="124"/>
      <c r="B13" s="124"/>
      <c r="C13" s="124"/>
      <c r="D13" s="126"/>
      <c r="E13" s="124"/>
      <c r="F13" s="124"/>
    </row>
    <row r="14" spans="1:6" ht="17.25">
      <c r="A14" s="124"/>
      <c r="B14" s="124"/>
      <c r="C14" s="124"/>
      <c r="D14" s="126"/>
      <c r="E14" s="124"/>
      <c r="F14" s="124"/>
    </row>
    <row r="15" spans="1:6" ht="17.25">
      <c r="A15" s="124"/>
      <c r="B15" s="124"/>
      <c r="C15" s="124"/>
      <c r="D15" s="126"/>
      <c r="E15" s="124"/>
      <c r="F15" s="124"/>
    </row>
    <row r="16" spans="1:6" ht="17.25">
      <c r="A16" s="124"/>
      <c r="B16" s="124"/>
      <c r="C16" s="124"/>
      <c r="D16" s="126"/>
      <c r="E16" s="124"/>
      <c r="F16" s="124"/>
    </row>
    <row r="17" spans="1:6" ht="17.25">
      <c r="A17" s="124"/>
      <c r="B17" s="124"/>
      <c r="C17" s="124"/>
      <c r="D17" s="126"/>
      <c r="E17" s="124"/>
      <c r="F17" s="124"/>
    </row>
    <row r="18" spans="1:6" ht="17.25">
      <c r="A18" s="124"/>
      <c r="B18" s="124"/>
      <c r="C18" s="124"/>
      <c r="D18" s="126"/>
      <c r="E18" s="124"/>
      <c r="F18" s="124"/>
    </row>
    <row r="19" spans="1:6" ht="17.25">
      <c r="A19" s="124"/>
      <c r="B19" s="124"/>
      <c r="C19" s="124"/>
      <c r="D19" s="126"/>
      <c r="E19" s="124"/>
      <c r="F19" s="124"/>
    </row>
    <row r="20" spans="1:6" ht="17.25">
      <c r="A20" s="124"/>
      <c r="B20" s="124"/>
      <c r="C20" s="124"/>
      <c r="D20" s="126"/>
      <c r="E20" s="124"/>
      <c r="F20" s="124"/>
    </row>
    <row r="21" spans="1:6" ht="17.25">
      <c r="A21" s="124"/>
      <c r="B21" s="124"/>
      <c r="C21" s="124"/>
      <c r="D21" s="126"/>
      <c r="E21" s="124"/>
      <c r="F21" s="124"/>
    </row>
    <row r="22" spans="1:6" ht="17.25">
      <c r="A22" s="124"/>
      <c r="B22" s="124"/>
      <c r="C22" s="124"/>
      <c r="D22" s="126"/>
      <c r="E22" s="124"/>
      <c r="F22" s="124"/>
    </row>
    <row r="23" spans="1:6" ht="17.25">
      <c r="A23" s="124"/>
      <c r="B23" s="124"/>
      <c r="C23" s="124"/>
      <c r="D23" s="126"/>
      <c r="E23" s="124"/>
      <c r="F23" s="124"/>
    </row>
    <row r="24" spans="1:6" ht="17.25">
      <c r="A24" s="124"/>
      <c r="B24" s="124"/>
      <c r="C24" s="124"/>
      <c r="D24" s="126"/>
      <c r="E24" s="124"/>
      <c r="F24" s="124"/>
    </row>
    <row r="25" spans="1:6" ht="17.25">
      <c r="A25" s="124"/>
      <c r="B25" s="124"/>
      <c r="C25" s="124"/>
      <c r="D25" s="126"/>
      <c r="E25" s="124"/>
      <c r="F25" s="124"/>
    </row>
    <row r="26" spans="1:6" ht="17.25">
      <c r="A26" s="124"/>
      <c r="B26" s="124"/>
      <c r="C26" s="124"/>
      <c r="D26" s="126"/>
      <c r="E26" s="124"/>
      <c r="F26" s="124"/>
    </row>
    <row r="27" spans="1:6" ht="17.25">
      <c r="A27" s="124"/>
      <c r="B27" s="124"/>
      <c r="C27" s="124"/>
      <c r="D27" s="126"/>
      <c r="E27" s="124"/>
      <c r="F27" s="124"/>
    </row>
    <row r="28" spans="1:6" ht="17.25">
      <c r="A28" s="124"/>
      <c r="B28" s="124"/>
      <c r="C28" s="124"/>
      <c r="D28" s="126"/>
      <c r="E28" s="124"/>
      <c r="F28" s="124"/>
    </row>
    <row r="29" spans="1:6" ht="17.25">
      <c r="A29" s="124"/>
      <c r="B29" s="124"/>
      <c r="C29" s="124"/>
      <c r="D29" s="126"/>
      <c r="E29" s="124"/>
      <c r="F29" s="124"/>
    </row>
    <row r="30" spans="1:6" ht="17.25">
      <c r="A30" s="124"/>
      <c r="B30" s="124"/>
      <c r="C30" s="124"/>
      <c r="D30" s="126"/>
      <c r="E30" s="124"/>
      <c r="F30" s="124"/>
    </row>
    <row r="31" spans="1:6">
      <c r="A31" s="124"/>
      <c r="B31" s="124"/>
      <c r="C31" s="124"/>
      <c r="D31" s="125"/>
      <c r="E31" s="124"/>
      <c r="F31" s="124"/>
    </row>
    <row r="32" spans="1:6">
      <c r="A32" s="124"/>
      <c r="B32" s="124"/>
      <c r="C32" s="124"/>
      <c r="D32" s="124"/>
      <c r="E32" s="124"/>
      <c r="F32" s="124"/>
    </row>
    <row r="33" spans="1:6">
      <c r="A33" s="124"/>
      <c r="B33" s="124"/>
      <c r="C33" s="124"/>
      <c r="D33" s="124"/>
      <c r="E33" s="124"/>
      <c r="F33" s="124"/>
    </row>
    <row r="34" spans="1:6">
      <c r="A34" s="124"/>
      <c r="B34" s="124"/>
      <c r="C34" s="124"/>
      <c r="D34" s="124"/>
      <c r="E34" s="124"/>
      <c r="F34" s="124"/>
    </row>
    <row r="35" spans="1:6">
      <c r="A35" s="124"/>
      <c r="B35" s="124"/>
      <c r="C35" s="124"/>
      <c r="D35" s="124"/>
      <c r="E35" s="124"/>
      <c r="F35" s="124"/>
    </row>
  </sheetData>
  <sheetProtection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32"/>
  <sheetViews>
    <sheetView zoomScaleNormal="100" workbookViewId="0">
      <selection activeCell="A2" sqref="A2:C2"/>
    </sheetView>
  </sheetViews>
  <sheetFormatPr defaultRowHeight="13.5"/>
  <cols>
    <col min="1" max="1" width="6.125" customWidth="1"/>
    <col min="2" max="2" width="6.625" customWidth="1"/>
    <col min="3" max="3" width="28.75" customWidth="1"/>
    <col min="4" max="4" width="12.875" customWidth="1"/>
    <col min="5" max="5" width="8.875" customWidth="1"/>
    <col min="6" max="6" width="4.625" customWidth="1"/>
    <col min="7" max="7" width="12.625" customWidth="1"/>
    <col min="8" max="8" width="0.375" style="86" customWidth="1"/>
    <col min="9" max="9" width="12.875" customWidth="1"/>
  </cols>
  <sheetData>
    <row r="1" spans="1:14" s="3" customFormat="1" ht="26.25" customHeight="1">
      <c r="A1" s="796"/>
      <c r="B1" s="796"/>
      <c r="C1" s="141"/>
      <c r="F1" s="9"/>
      <c r="H1" s="337"/>
    </row>
    <row r="2" spans="1:14" s="9" customFormat="1" ht="24.95" customHeight="1" thickBot="1">
      <c r="A2" s="797" t="s">
        <v>483</v>
      </c>
      <c r="B2" s="797"/>
      <c r="C2" s="797"/>
      <c r="G2" s="769" t="s">
        <v>523</v>
      </c>
      <c r="H2" s="769"/>
      <c r="I2" s="769"/>
      <c r="K2" s="566"/>
      <c r="L2" s="566"/>
      <c r="M2" s="566"/>
      <c r="N2" s="314"/>
    </row>
    <row r="3" spans="1:14" s="9" customFormat="1" ht="20.100000000000001" customHeight="1">
      <c r="A3" s="798" t="s">
        <v>186</v>
      </c>
      <c r="B3" s="799"/>
      <c r="C3" s="800"/>
      <c r="D3" s="755" t="s">
        <v>484</v>
      </c>
      <c r="E3" s="761" t="s">
        <v>187</v>
      </c>
      <c r="F3" s="762"/>
      <c r="G3" s="761" t="s">
        <v>188</v>
      </c>
      <c r="H3" s="762"/>
      <c r="I3" s="18" t="s">
        <v>189</v>
      </c>
    </row>
    <row r="4" spans="1:14" s="9" customFormat="1" ht="12" customHeight="1">
      <c r="A4" s="801"/>
      <c r="B4" s="802"/>
      <c r="C4" s="803"/>
      <c r="D4" s="756"/>
      <c r="E4" s="763"/>
      <c r="F4" s="764"/>
      <c r="G4" s="763"/>
      <c r="H4" s="764"/>
      <c r="I4" s="17" t="s">
        <v>190</v>
      </c>
    </row>
    <row r="5" spans="1:14" ht="30" customHeight="1" thickBot="1">
      <c r="A5" s="820" t="s">
        <v>488</v>
      </c>
      <c r="B5" s="804" t="s">
        <v>194</v>
      </c>
      <c r="C5" s="805"/>
      <c r="D5" s="15">
        <v>6</v>
      </c>
      <c r="E5" s="765">
        <v>6</v>
      </c>
      <c r="F5" s="766"/>
      <c r="G5" s="357">
        <f>IF(COUNTA(E5)=0,"0  ",E5-D5)</f>
        <v>0</v>
      </c>
      <c r="H5" s="348"/>
      <c r="I5" s="25">
        <f t="shared" ref="I5:I10" si="0">IF(COUNTA(E5)=0,"",E5/D5*100)</f>
        <v>100</v>
      </c>
      <c r="K5" s="21"/>
    </row>
    <row r="6" spans="1:14" ht="30" customHeight="1" thickTop="1">
      <c r="A6" s="821"/>
      <c r="B6" s="809" t="s">
        <v>193</v>
      </c>
      <c r="C6" s="362" t="s">
        <v>195</v>
      </c>
      <c r="D6" s="19">
        <v>9</v>
      </c>
      <c r="E6" s="770">
        <v>7</v>
      </c>
      <c r="F6" s="771"/>
      <c r="G6" s="403">
        <f>IF(COUNTA(E6)=0,"",D6-E6)</f>
        <v>2</v>
      </c>
      <c r="H6" s="349"/>
      <c r="I6" s="26">
        <f t="shared" si="0"/>
        <v>77.777777777777786</v>
      </c>
    </row>
    <row r="7" spans="1:14" ht="30" customHeight="1">
      <c r="A7" s="821"/>
      <c r="B7" s="810"/>
      <c r="C7" s="336" t="s">
        <v>196</v>
      </c>
      <c r="D7" s="13">
        <v>1</v>
      </c>
      <c r="E7" s="757">
        <v>2</v>
      </c>
      <c r="F7" s="758"/>
      <c r="G7" s="404">
        <f>IF(COUNTA(E7)=0,"",D7-E7)</f>
        <v>-1</v>
      </c>
      <c r="H7" s="405"/>
      <c r="I7" s="27">
        <f t="shared" si="0"/>
        <v>200</v>
      </c>
    </row>
    <row r="8" spans="1:14" ht="30" customHeight="1">
      <c r="A8" s="821"/>
      <c r="B8" s="810"/>
      <c r="C8" s="336" t="s">
        <v>197</v>
      </c>
      <c r="D8" s="13">
        <v>1</v>
      </c>
      <c r="E8" s="757">
        <v>1</v>
      </c>
      <c r="F8" s="758"/>
      <c r="G8" s="359">
        <f>IF(COUNTA(E8)=0,"",D8-E8)</f>
        <v>0</v>
      </c>
      <c r="H8" s="354"/>
      <c r="I8" s="27">
        <f t="shared" si="0"/>
        <v>100</v>
      </c>
    </row>
    <row r="9" spans="1:14" ht="30" customHeight="1">
      <c r="A9" s="821"/>
      <c r="B9" s="810"/>
      <c r="C9" s="336" t="s">
        <v>198</v>
      </c>
      <c r="D9" s="13">
        <v>7</v>
      </c>
      <c r="E9" s="757">
        <v>5</v>
      </c>
      <c r="F9" s="758"/>
      <c r="G9" s="359">
        <f>IF(COUNTA(E9)=0,"",D9-E9)</f>
        <v>2</v>
      </c>
      <c r="H9" s="354"/>
      <c r="I9" s="27">
        <f t="shared" si="0"/>
        <v>71.428571428571431</v>
      </c>
    </row>
    <row r="10" spans="1:14" ht="30" customHeight="1">
      <c r="A10" s="821"/>
      <c r="B10" s="810"/>
      <c r="C10" s="336" t="s">
        <v>199</v>
      </c>
      <c r="D10" s="13">
        <v>1</v>
      </c>
      <c r="E10" s="757">
        <v>1</v>
      </c>
      <c r="F10" s="758"/>
      <c r="G10" s="359">
        <f>IF(COUNTA(E10)=0,"",D10-E10)</f>
        <v>0</v>
      </c>
      <c r="H10" s="354"/>
      <c r="I10" s="27">
        <f t="shared" si="0"/>
        <v>100</v>
      </c>
    </row>
    <row r="11" spans="1:14" s="86" customFormat="1" ht="15" customHeight="1">
      <c r="A11" s="821"/>
      <c r="B11" s="810"/>
      <c r="C11" s="363" t="s">
        <v>200</v>
      </c>
      <c r="D11" s="772" t="s">
        <v>373</v>
      </c>
      <c r="E11" s="788" t="s">
        <v>485</v>
      </c>
      <c r="F11" s="789" t="s">
        <v>390</v>
      </c>
      <c r="G11" s="767" t="s">
        <v>370</v>
      </c>
      <c r="H11" s="350"/>
      <c r="I11" s="759" t="s">
        <v>374</v>
      </c>
    </row>
    <row r="12" spans="1:14" s="86" customFormat="1" ht="15" customHeight="1">
      <c r="A12" s="821"/>
      <c r="B12" s="810"/>
      <c r="C12" s="343" t="s">
        <v>375</v>
      </c>
      <c r="D12" s="773"/>
      <c r="E12" s="790"/>
      <c r="F12" s="791"/>
      <c r="G12" s="768"/>
      <c r="H12" s="351"/>
      <c r="I12" s="760"/>
    </row>
    <row r="13" spans="1:14" ht="30" customHeight="1" thickBot="1">
      <c r="A13" s="822"/>
      <c r="B13" s="811"/>
      <c r="C13" s="342" t="s">
        <v>201</v>
      </c>
      <c r="D13" s="344" t="s">
        <v>487</v>
      </c>
      <c r="E13" s="776">
        <v>5</v>
      </c>
      <c r="F13" s="777"/>
      <c r="G13" s="345" t="s">
        <v>486</v>
      </c>
      <c r="H13" s="352"/>
      <c r="I13" s="346" t="s">
        <v>372</v>
      </c>
    </row>
    <row r="14" spans="1:14" ht="30" customHeight="1" thickTop="1" thickBot="1">
      <c r="A14" s="806" t="s">
        <v>202</v>
      </c>
      <c r="B14" s="807"/>
      <c r="C14" s="808"/>
      <c r="D14" s="14">
        <f>SUM(D6:D13)</f>
        <v>19</v>
      </c>
      <c r="E14" s="778">
        <f>SUM(E6:F13)</f>
        <v>21</v>
      </c>
      <c r="F14" s="779"/>
      <c r="G14" s="358">
        <f>SUM(G6:G13)</f>
        <v>3</v>
      </c>
      <c r="H14" s="353"/>
      <c r="I14" s="373"/>
    </row>
    <row r="15" spans="1:14" ht="30" customHeight="1">
      <c r="A15" s="823" t="s">
        <v>489</v>
      </c>
      <c r="B15" s="812" t="s">
        <v>192</v>
      </c>
      <c r="C15" s="364" t="s">
        <v>391</v>
      </c>
      <c r="D15" s="20">
        <v>9</v>
      </c>
      <c r="E15" s="471">
        <v>8</v>
      </c>
      <c r="F15" s="472"/>
      <c r="G15" s="473">
        <f>IF(COUNTA(E15)=0,"",D15-(E15+F15))</f>
        <v>1</v>
      </c>
      <c r="H15" s="474"/>
      <c r="I15" s="466">
        <f>IF(COUNTA(E15:F15)=0,"",(E15+F15)/D15*100)</f>
        <v>88.888888888888886</v>
      </c>
    </row>
    <row r="16" spans="1:14" s="86" customFormat="1" ht="30" customHeight="1">
      <c r="A16" s="824"/>
      <c r="B16" s="813"/>
      <c r="C16" s="365" t="s">
        <v>392</v>
      </c>
      <c r="D16" s="347" t="s">
        <v>390</v>
      </c>
      <c r="E16" s="475">
        <v>2</v>
      </c>
      <c r="F16" s="476">
        <v>1</v>
      </c>
      <c r="G16" s="477" t="s">
        <v>490</v>
      </c>
      <c r="H16" s="482"/>
      <c r="I16" s="467" t="s">
        <v>390</v>
      </c>
    </row>
    <row r="17" spans="1:10" ht="30" customHeight="1">
      <c r="A17" s="824"/>
      <c r="B17" s="813"/>
      <c r="C17" s="365" t="s">
        <v>393</v>
      </c>
      <c r="D17" s="13">
        <v>136</v>
      </c>
      <c r="E17" s="478">
        <v>66</v>
      </c>
      <c r="F17" s="479">
        <v>1</v>
      </c>
      <c r="G17" s="480">
        <f>IF(COUNTA(E17)=0,"",D17-(E17+F17))</f>
        <v>69</v>
      </c>
      <c r="H17" s="481"/>
      <c r="I17" s="468">
        <f>IF(COUNTA(E17:F17)=0,"",(E17+F17)/D17*100)</f>
        <v>49.264705882352942</v>
      </c>
    </row>
    <row r="18" spans="1:10" s="86" customFormat="1" ht="30" customHeight="1">
      <c r="A18" s="824"/>
      <c r="B18" s="813"/>
      <c r="C18" s="365" t="s">
        <v>395</v>
      </c>
      <c r="D18" s="13">
        <v>15</v>
      </c>
      <c r="E18" s="478">
        <v>14</v>
      </c>
      <c r="F18" s="479"/>
      <c r="G18" s="480">
        <f>IF(COUNTA(E18)=0,"",D18-(E18+F18))</f>
        <v>1</v>
      </c>
      <c r="H18" s="481"/>
      <c r="I18" s="468">
        <f>IF(COUNTA(E18:F18)=0,"",(E18+F18)/D18*100)</f>
        <v>93.333333333333329</v>
      </c>
    </row>
    <row r="19" spans="1:10" ht="15" customHeight="1">
      <c r="A19" s="824"/>
      <c r="B19" s="813"/>
      <c r="C19" s="366" t="s">
        <v>394</v>
      </c>
      <c r="D19" s="792" t="s">
        <v>373</v>
      </c>
      <c r="E19" s="786" t="s">
        <v>491</v>
      </c>
      <c r="F19" s="784"/>
      <c r="G19" s="780" t="s">
        <v>370</v>
      </c>
      <c r="H19" s="483"/>
      <c r="I19" s="782" t="s">
        <v>374</v>
      </c>
    </row>
    <row r="20" spans="1:10" s="86" customFormat="1" ht="15" customHeight="1">
      <c r="A20" s="824"/>
      <c r="B20" s="813"/>
      <c r="C20" s="367" t="s">
        <v>371</v>
      </c>
      <c r="D20" s="773"/>
      <c r="E20" s="787"/>
      <c r="F20" s="785"/>
      <c r="G20" s="781"/>
      <c r="H20" s="482"/>
      <c r="I20" s="783"/>
    </row>
    <row r="21" spans="1:10" ht="15" customHeight="1">
      <c r="A21" s="824"/>
      <c r="B21" s="813"/>
      <c r="C21" s="368" t="s">
        <v>433</v>
      </c>
      <c r="D21" s="772" t="s">
        <v>399</v>
      </c>
      <c r="E21" s="795" t="s">
        <v>491</v>
      </c>
      <c r="F21" s="793"/>
      <c r="G21" s="780" t="s">
        <v>370</v>
      </c>
      <c r="H21" s="484"/>
      <c r="I21" s="794" t="s">
        <v>374</v>
      </c>
    </row>
    <row r="22" spans="1:10" s="86" customFormat="1" ht="15" customHeight="1">
      <c r="A22" s="824"/>
      <c r="B22" s="813"/>
      <c r="C22" s="369" t="s">
        <v>434</v>
      </c>
      <c r="D22" s="773"/>
      <c r="E22" s="787"/>
      <c r="F22" s="785"/>
      <c r="G22" s="781"/>
      <c r="H22" s="482"/>
      <c r="I22" s="783"/>
    </row>
    <row r="23" spans="1:10" ht="30" customHeight="1" thickBot="1">
      <c r="A23" s="824"/>
      <c r="B23" s="813"/>
      <c r="C23" s="370" t="s">
        <v>396</v>
      </c>
      <c r="D23" s="15">
        <v>64</v>
      </c>
      <c r="E23" s="485">
        <v>48</v>
      </c>
      <c r="F23" s="486"/>
      <c r="G23" s="487">
        <f>IF(COUNTA(E23)=0,"",D23-(E23+F23))</f>
        <v>16</v>
      </c>
      <c r="H23" s="488"/>
      <c r="I23" s="469">
        <f>IF(COUNTA(E23:F23)=0,"",(E23+F23)/D23*100)</f>
        <v>75</v>
      </c>
    </row>
    <row r="24" spans="1:10" ht="30" customHeight="1" thickTop="1" thickBot="1">
      <c r="A24" s="824"/>
      <c r="B24" s="814"/>
      <c r="C24" s="371" t="s">
        <v>203</v>
      </c>
      <c r="D24" s="14">
        <f>SUM(D15:D23)</f>
        <v>224</v>
      </c>
      <c r="E24" s="326">
        <f>SUM(E15:E23)</f>
        <v>138</v>
      </c>
      <c r="F24" s="327">
        <f>SUM(F15:F23)</f>
        <v>2</v>
      </c>
      <c r="G24" s="489">
        <f>SUM(G15:G23)</f>
        <v>87</v>
      </c>
      <c r="H24" s="490"/>
      <c r="I24" s="491"/>
    </row>
    <row r="25" spans="1:10" ht="30" customHeight="1">
      <c r="A25" s="824"/>
      <c r="B25" s="815" t="s">
        <v>205</v>
      </c>
      <c r="C25" s="650"/>
      <c r="D25" s="387">
        <v>10</v>
      </c>
      <c r="E25" s="475">
        <v>7</v>
      </c>
      <c r="F25" s="476">
        <v>5</v>
      </c>
      <c r="G25" s="473">
        <f>IF(COUNTA(E25)=0,"",D25-E25)</f>
        <v>3</v>
      </c>
      <c r="H25" s="492"/>
      <c r="I25" s="470">
        <f>IF(COUNTA(E25)=0,"",E25/D25*100)</f>
        <v>70</v>
      </c>
    </row>
    <row r="26" spans="1:10" ht="30" customHeight="1">
      <c r="A26" s="824"/>
      <c r="B26" s="704" t="s">
        <v>208</v>
      </c>
      <c r="C26" s="623"/>
      <c r="D26" s="347" t="s">
        <v>390</v>
      </c>
      <c r="E26" s="478">
        <v>23</v>
      </c>
      <c r="F26" s="479">
        <v>2</v>
      </c>
      <c r="G26" s="477" t="s">
        <v>370</v>
      </c>
      <c r="H26" s="482"/>
      <c r="I26" s="467" t="s">
        <v>390</v>
      </c>
    </row>
    <row r="27" spans="1:10" ht="30" customHeight="1">
      <c r="A27" s="824"/>
      <c r="B27" s="816" t="s">
        <v>191</v>
      </c>
      <c r="C27" s="365" t="s">
        <v>206</v>
      </c>
      <c r="D27" s="387">
        <v>38</v>
      </c>
      <c r="E27" s="475">
        <v>9</v>
      </c>
      <c r="F27" s="476"/>
      <c r="G27" s="480">
        <f>IF(COUNTA(E27)=0,"",D27-E27)</f>
        <v>29</v>
      </c>
      <c r="H27" s="481"/>
      <c r="I27" s="468">
        <f>IF(COUNTA(E27)=0,"",E27/D27*100)</f>
        <v>23.684210526315788</v>
      </c>
    </row>
    <row r="28" spans="1:10" ht="30" customHeight="1" thickBot="1">
      <c r="A28" s="824"/>
      <c r="B28" s="817"/>
      <c r="C28" s="372" t="s">
        <v>207</v>
      </c>
      <c r="D28" s="15">
        <v>4</v>
      </c>
      <c r="E28" s="485">
        <v>3</v>
      </c>
      <c r="F28" s="486"/>
      <c r="G28" s="487">
        <f>IF(COUNTA(E28)=0,"",D28-E28)</f>
        <v>1</v>
      </c>
      <c r="H28" s="488"/>
      <c r="I28" s="469">
        <f>IF(COUNTA(E28)=0,"",E28/D28*100)</f>
        <v>75</v>
      </c>
      <c r="J28" s="82"/>
    </row>
    <row r="29" spans="1:10" ht="30" customHeight="1" thickTop="1" thickBot="1">
      <c r="A29" s="825"/>
      <c r="B29" s="818" t="s">
        <v>209</v>
      </c>
      <c r="C29" s="819"/>
      <c r="D29" s="28">
        <f>SUM(D25:D28)</f>
        <v>52</v>
      </c>
      <c r="E29" s="80">
        <f>SUM(E25:E28)</f>
        <v>42</v>
      </c>
      <c r="F29" s="29">
        <f>SUM(F25:F28)</f>
        <v>7</v>
      </c>
      <c r="G29" s="361">
        <f>SUM(G25:G28)</f>
        <v>33</v>
      </c>
      <c r="H29" s="356"/>
      <c r="I29" s="374"/>
    </row>
    <row r="30" spans="1:10" ht="30" customHeight="1" thickTop="1" thickBot="1">
      <c r="A30" s="806" t="s">
        <v>210</v>
      </c>
      <c r="B30" s="807"/>
      <c r="C30" s="808"/>
      <c r="D30" s="14">
        <f>D24+D29</f>
        <v>276</v>
      </c>
      <c r="E30" s="79">
        <f>E24+E29</f>
        <v>180</v>
      </c>
      <c r="F30" s="24">
        <f>F24+F29</f>
        <v>9</v>
      </c>
      <c r="G30" s="360">
        <f>G24+G29</f>
        <v>120</v>
      </c>
      <c r="H30" s="355"/>
      <c r="I30" s="373"/>
    </row>
    <row r="31" spans="1:10" ht="6" customHeight="1"/>
    <row r="32" spans="1:10" ht="50.1" customHeight="1">
      <c r="A32" s="774" t="s">
        <v>397</v>
      </c>
      <c r="B32" s="775"/>
      <c r="C32" s="775"/>
      <c r="D32" s="775"/>
      <c r="E32" s="775"/>
      <c r="F32" s="775"/>
      <c r="G32" s="775"/>
      <c r="H32" s="775"/>
      <c r="I32" s="775"/>
    </row>
  </sheetData>
  <sheetProtection selectLockedCells="1"/>
  <mergeCells count="41">
    <mergeCell ref="A1:B1"/>
    <mergeCell ref="A2:C2"/>
    <mergeCell ref="A3:C4"/>
    <mergeCell ref="B5:C5"/>
    <mergeCell ref="A30:C30"/>
    <mergeCell ref="B6:B13"/>
    <mergeCell ref="B15:B24"/>
    <mergeCell ref="B25:C25"/>
    <mergeCell ref="B26:C26"/>
    <mergeCell ref="B27:B28"/>
    <mergeCell ref="B29:C29"/>
    <mergeCell ref="A5:A13"/>
    <mergeCell ref="A15:A29"/>
    <mergeCell ref="A14:C14"/>
    <mergeCell ref="A32:I32"/>
    <mergeCell ref="E13:F13"/>
    <mergeCell ref="E14:F14"/>
    <mergeCell ref="G19:G20"/>
    <mergeCell ref="I19:I20"/>
    <mergeCell ref="F19:F20"/>
    <mergeCell ref="E19:E20"/>
    <mergeCell ref="D19:D20"/>
    <mergeCell ref="F21:F22"/>
    <mergeCell ref="G21:G22"/>
    <mergeCell ref="I21:I22"/>
    <mergeCell ref="D21:D22"/>
    <mergeCell ref="E21:E22"/>
    <mergeCell ref="G2:I2"/>
    <mergeCell ref="G3:H4"/>
    <mergeCell ref="E6:F6"/>
    <mergeCell ref="E7:F7"/>
    <mergeCell ref="D11:D12"/>
    <mergeCell ref="E11:F12"/>
    <mergeCell ref="D3:D4"/>
    <mergeCell ref="E8:F8"/>
    <mergeCell ref="E9:F9"/>
    <mergeCell ref="E10:F10"/>
    <mergeCell ref="I11:I12"/>
    <mergeCell ref="E3:F4"/>
    <mergeCell ref="E5:F5"/>
    <mergeCell ref="G11:G12"/>
  </mergeCells>
  <phoneticPr fontId="1"/>
  <dataValidations count="23">
    <dataValidation imeMode="hiragana" allowBlank="1" showInputMessage="1" showErrorMessage="1" sqref="F1:I2 I3:I4 O1:IV4 J1:K4 D1:E3 A2:A3 A1:C1 G3 B5:B6 C15:C24 C27:C28 B25:B27 C6:C13 A14 B15 A30 B29 L3:N4 L1:N1"/>
    <dataValidation imeMode="off" allowBlank="1" showInputMessage="1" showErrorMessage="1" sqref="E27:E28 E25 G21:H21 E11 E23 D28 D7:F8 E5:H5 I15:I18 G23:I23 I5:I10 G6:H11 D10:F10 E15:E21 G15:H19 D29:I30 D24:I24 G25:I28 G13:I14 D14:F14"/>
    <dataValidation imeMode="off" allowBlank="1" showInputMessage="1" showErrorMessage="1" promptTitle="【　庶務要員　算出方法　】" prompt="_x000a_総職員数から他に要員として計上した職員数を減算した人数_x000a_" sqref="E26"/>
    <dataValidation type="whole" imeMode="off" operator="lessThanOrEqual" allowBlank="1" showInputMessage="1" showErrorMessage="1" errorTitle="数字のみ記入" sqref="F25:F28 F23 F15:F21">
      <formula1>99</formula1>
    </dataValidation>
    <dataValidation imeMode="off" allowBlank="1" showInputMessage="1" showErrorMessage="1" promptTitle="【　通信要員　算定方法　】" prompt="_x000a_人口30万人以下の市町村は_x000a_人口約10万ごとに5名とする_x000a_岸和田市→約20万人_x000a_【　10名　】" sqref="D25"/>
    <dataValidation imeMode="off" allowBlank="1" showInputMessage="1" showErrorMessage="1" promptTitle="【　予防事務要員　算出方法　】" prompt="_x000a_特防・非特防・1戸建・危険物施設_x000a_各施設数を予防課に問い合わせる_x000a__x000a_特防　　　　　 施設数×12/730_x000a_非特防　　　  施設数×2/2400_x000a_１戸建　　　　 棟数　 ×3/22000_x000a_危険物施設　施設数×1/150_x000a_【　上記の合計　】" sqref="D27"/>
    <dataValidation imeMode="off" allowBlank="1" showInputMessage="1" showErrorMessage="1" promptTitle="【　ポンプ車要員　算出方法　】" prompt="_x000a_基準台数　9台_x000a_1台5名乗車　2部制_x000a_係数　1.515_x000a_9台×5名×2部×1.515=136_x000a_" sqref="D17"/>
    <dataValidation imeMode="off" allowBlank="1" showInputMessage="1" showErrorMessage="1" promptTitle="【　救急車要員　算出方法　】" prompt="_x000a_基準台数　7台_x000a_1台3名　2部制_x000a_係数　1.515_x000a_7台×3名×2部×1.515=63.63_x000a_64名" sqref="D23"/>
    <dataValidation imeMode="off" allowBlank="1" showInputMessage="1" showErrorMessage="1" promptTitle="【　はしご車要員　算出方法　】" prompt="※乗換運用のため記載せず_x000a__x000a_基準台数　1台_x000a_1台5名　2部制_x000a_係数　1.515_x000a_1台×5名×2部×1.515=15.15_x000a_【　15名　】" sqref="D19:D20"/>
    <dataValidation imeMode="off" allowBlank="1" showInputMessage="1" showErrorMessage="1" promptTitle="【　化学車要員　算出方法　】" prompt="※乗換運用のため記載せず_x000a__x000a_基準台数　1台_x000a_1台5名　2部制_x000a_係数　1.515_x000a_1台×5名×2部×1.515=15.15_x000a_【　15名　】" sqref="D21"/>
    <dataValidation imeMode="off" allowBlank="1" showInputMessage="1" showErrorMessage="1" promptTitle="【　救助工作車要員　算出方法　】" prompt="_x000a_基準台数　1台_x000a_1台5名　2部制_x000a_係数　1.515_x000a_1台×5名×2部×1.515=15.15_x000a_【　15名　】" sqref="D18"/>
    <dataValidation imeMode="off" allowBlank="1" showInputMessage="1" showErrorMessage="1" promptTitle="【　指揮車要員　算出方法　】" prompt="_x000a_基準台数　1台_x000a_1台3名　2部制_x000a_係数　1.515_x000a_1台×3名×2部×1.515=9.09_x000a_【　9名　】" sqref="D15"/>
    <dataValidation imeMode="off" allowBlank="1" showInputMessage="1" showErrorMessage="1" promptTitle="【　充足率について　】" prompt="_x000a_乗換運用のため除外" sqref="I19:I21"/>
    <dataValidation imeMode="off" allowBlank="1" showInputMessage="1" showErrorMessage="1" promptTitle="【　充足率について　】" prompt="_x000a_南ブロック消防相互応援協定により要員が発生しないため記載しない" sqref="I11:I12"/>
    <dataValidation imeMode="off" allowBlank="1" showInputMessage="1" showErrorMessage="1" promptTitle="【 特殊車両の内訳 】" prompt="※上記の主力機械以外で赤色灯を_x000a_   装備している車両_x000a_   _x000a_①支援車_x000a_②資機材搬送車_x000a_③署活動車_x000a_④警備活動車_x000a_⑤予防課パトロール車" sqref="E13:F13"/>
    <dataValidation imeMode="off" allowBlank="1" showInputMessage="1" showErrorMessage="1" promptTitle="【 ポンプ車の算出定義 】" prompt="_x000a_保有中のポンプ車のうち_x000a_常備車としている車両を計上" sqref="E6:F6"/>
    <dataValidation imeMode="off" allowBlank="1" showInputMessage="1" showErrorMessage="1" promptTitle="【 救急車の算出定義 】" prompt="_x000a_保有中の救急車のうち_x000a_常備車としている車両を計上" sqref="E9:F9"/>
    <dataValidation imeMode="off" allowBlank="1" showInputMessage="1" showErrorMessage="1" promptTitle="【　救急車の基準数　算出方法　】" prompt="_x000a_①人口10万人超の市町村→5台_x000a_②人口10万を超える人口について_x000a_ 　人口約5万毎に1台を加算した台数_x000a_　 (20万人-10万人)/5万人=2台_x000a__x000a_岸和田市→人口約20万人_x000a_①＋②=7台" sqref="D9"/>
    <dataValidation imeMode="off" allowBlank="1" showInputMessage="1" showErrorMessage="1" promptTitle="【 署所の基準数　算出方法 】" prompt="_x000a_消防力の整備指針_x000a_第4条関係別表第一参照" sqref="D5"/>
    <dataValidation imeMode="off" allowBlank="1" showInputMessage="1" showErrorMessage="1" promptTitle="【 ポンプ車の基準数　算出方法 】" prompt="_x000a_消防力の整備指針_x000a_第5条関係別表第三参照" sqref="D6"/>
    <dataValidation imeMode="off" allowBlank="1" showInputMessage="1" showErrorMessage="1" promptTitle="【 特殊車両の基準数　算出方法 】" prompt="_x000a_消防力の整備指針に算出方法が明記_x000a_されていないため、現有数を記載する" sqref="D13"/>
    <dataValidation imeMode="off" allowBlank="1" showInputMessage="1" showErrorMessage="1" promptTitle="【 消防艇要員　算出方法 】" prompt="_x000a_南ブロック消防相互応援協定により要員が発生しないため記載しない" sqref="D11:D12"/>
    <dataValidation imeMode="off" allowBlank="1" showErrorMessage="1" promptTitle="【　指揮車要員　算出方法　】" prompt="_x000a_基準台数　1台_x000a_1台3名　2部制_x000a_係数　1.515_x000a_1台×3名×2部×1.515=9.09_x000a_【　9名　】" sqref="D16 D26"/>
  </dataValidations>
  <pageMargins left="0.70866141732283472" right="0.23622047244094491" top="0.51181102362204722" bottom="0.59055118110236227" header="0.31496062992125984" footer="0.31496062992125984"/>
  <pageSetup paperSize="9" firstPageNumber="28" orientation="portrait" useFirstPageNumber="1" r:id="rId1"/>
  <headerFooter>
    <oddFooter>&amp;C‐ &amp;P ‐</oddFooter>
  </headerFooter>
  <ignoredErrors>
    <ignoredError sqref="D1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43"/>
  <sheetViews>
    <sheetView zoomScale="115" zoomScaleNormal="115" workbookViewId="0">
      <pane xSplit="2" ySplit="4" topLeftCell="C5" activePane="bottomRight" state="frozen"/>
      <selection activeCell="L20" sqref="L20"/>
      <selection pane="topRight" activeCell="L20" sqref="L20"/>
      <selection pane="bottomLeft" activeCell="L20" sqref="L20"/>
      <selection pane="bottomRight" activeCell="A2" sqref="A2:F2"/>
    </sheetView>
  </sheetViews>
  <sheetFormatPr defaultColWidth="9" defaultRowHeight="13.5"/>
  <cols>
    <col min="1" max="2" width="4.625" customWidth="1"/>
    <col min="3" max="3" width="5.25" style="30" customWidth="1"/>
    <col min="4" max="4" width="4.25" style="30" customWidth="1"/>
    <col min="5" max="5" width="2.75" style="30" customWidth="1"/>
    <col min="6" max="6" width="5" style="39" customWidth="1"/>
    <col min="7" max="7" width="0.625" style="39" customWidth="1"/>
    <col min="8" max="8" width="24.625" customWidth="1"/>
    <col min="9" max="9" width="4.875" style="39" customWidth="1"/>
    <col min="10" max="10" width="3.375" style="39" customWidth="1"/>
    <col min="11" max="11" width="3.375" style="42" customWidth="1"/>
    <col min="12" max="12" width="16.75" customWidth="1"/>
    <col min="13" max="13" width="5.75" customWidth="1"/>
    <col min="15" max="18" width="10.625" customWidth="1"/>
    <col min="19" max="19" width="9.875" customWidth="1"/>
    <col min="20" max="21" width="12.125" customWidth="1"/>
    <col min="22" max="22" width="17.875" customWidth="1"/>
  </cols>
  <sheetData>
    <row r="1" spans="1:22" s="11" customFormat="1" ht="26.25" customHeight="1">
      <c r="A1" s="796"/>
      <c r="B1" s="796"/>
      <c r="C1" s="2"/>
      <c r="D1" s="2"/>
      <c r="E1" s="2"/>
      <c r="F1" s="40"/>
      <c r="G1" s="40"/>
      <c r="I1" s="40"/>
      <c r="J1" s="40"/>
      <c r="K1" s="41"/>
    </row>
    <row r="2" spans="1:22" s="11" customFormat="1" ht="26.25" customHeight="1" thickBot="1">
      <c r="A2" s="864" t="s">
        <v>510</v>
      </c>
      <c r="B2" s="864"/>
      <c r="C2" s="864"/>
      <c r="D2" s="864"/>
      <c r="E2" s="864"/>
      <c r="F2" s="864"/>
      <c r="G2" s="40"/>
      <c r="I2" s="40"/>
      <c r="J2" s="40"/>
      <c r="K2" s="41"/>
      <c r="U2" s="857" t="s">
        <v>522</v>
      </c>
      <c r="V2" s="857"/>
    </row>
    <row r="3" spans="1:22" ht="16.350000000000001" customHeight="1">
      <c r="A3" s="838" t="s">
        <v>431</v>
      </c>
      <c r="B3" s="839"/>
      <c r="C3" s="851" t="s">
        <v>428</v>
      </c>
      <c r="D3" s="852"/>
      <c r="E3" s="852"/>
      <c r="F3" s="852"/>
      <c r="G3" s="839"/>
      <c r="H3" s="855" t="s">
        <v>247</v>
      </c>
      <c r="I3" s="851" t="s">
        <v>429</v>
      </c>
      <c r="J3" s="852"/>
      <c r="K3" s="839"/>
      <c r="L3" s="865" t="s">
        <v>430</v>
      </c>
      <c r="M3" s="228" t="s">
        <v>422</v>
      </c>
      <c r="N3" s="228" t="s">
        <v>423</v>
      </c>
      <c r="O3" s="228" t="s">
        <v>424</v>
      </c>
      <c r="P3" s="228" t="s">
        <v>425</v>
      </c>
      <c r="Q3" s="228" t="s">
        <v>412</v>
      </c>
      <c r="R3" s="228" t="s">
        <v>426</v>
      </c>
      <c r="S3" s="228" t="s">
        <v>413</v>
      </c>
      <c r="T3" s="228" t="s">
        <v>427</v>
      </c>
      <c r="U3" s="228" t="s">
        <v>414</v>
      </c>
      <c r="V3" s="867" t="s">
        <v>248</v>
      </c>
    </row>
    <row r="4" spans="1:22" s="86" customFormat="1" ht="16.350000000000001" customHeight="1" thickBot="1">
      <c r="A4" s="840"/>
      <c r="B4" s="841"/>
      <c r="C4" s="853"/>
      <c r="D4" s="854"/>
      <c r="E4" s="854"/>
      <c r="F4" s="854"/>
      <c r="G4" s="841"/>
      <c r="H4" s="856"/>
      <c r="I4" s="853"/>
      <c r="J4" s="854"/>
      <c r="K4" s="841"/>
      <c r="L4" s="866"/>
      <c r="M4" s="230" t="s">
        <v>415</v>
      </c>
      <c r="N4" s="230" t="s">
        <v>407</v>
      </c>
      <c r="O4" s="230" t="s">
        <v>408</v>
      </c>
      <c r="P4" s="230" t="s">
        <v>409</v>
      </c>
      <c r="Q4" s="230" t="s">
        <v>409</v>
      </c>
      <c r="R4" s="230" t="s">
        <v>409</v>
      </c>
      <c r="S4" s="230" t="s">
        <v>410</v>
      </c>
      <c r="T4" s="230" t="s">
        <v>411</v>
      </c>
      <c r="U4" s="230" t="s">
        <v>411</v>
      </c>
      <c r="V4" s="868"/>
    </row>
    <row r="5" spans="1:22" ht="20.45" customHeight="1">
      <c r="A5" s="858" t="s">
        <v>250</v>
      </c>
      <c r="B5" s="859"/>
      <c r="C5" s="282" t="s">
        <v>246</v>
      </c>
      <c r="D5" s="283">
        <v>502</v>
      </c>
      <c r="E5" s="283" t="s">
        <v>548</v>
      </c>
      <c r="F5" s="284">
        <v>2576</v>
      </c>
      <c r="G5" s="293"/>
      <c r="H5" s="265" t="s">
        <v>456</v>
      </c>
      <c r="I5" s="181" t="str">
        <f>IF(J5=0,"","平成")</f>
        <v>平成</v>
      </c>
      <c r="J5" s="217">
        <v>27</v>
      </c>
      <c r="K5" s="182" t="str">
        <f>IF(J5=0,"","年")</f>
        <v>年</v>
      </c>
      <c r="L5" s="315" t="s">
        <v>416</v>
      </c>
      <c r="M5" s="184">
        <v>91</v>
      </c>
      <c r="N5" s="185"/>
      <c r="O5" s="184">
        <v>1240</v>
      </c>
      <c r="P5" s="184">
        <v>3850</v>
      </c>
      <c r="Q5" s="184">
        <v>1690</v>
      </c>
      <c r="R5" s="184">
        <v>1510</v>
      </c>
      <c r="S5" s="184">
        <v>5</v>
      </c>
      <c r="T5" s="184">
        <v>980</v>
      </c>
      <c r="U5" s="184">
        <v>1255</v>
      </c>
      <c r="V5" s="175">
        <v>42278</v>
      </c>
    </row>
    <row r="6" spans="1:22" ht="20.45" customHeight="1">
      <c r="A6" s="860"/>
      <c r="B6" s="861"/>
      <c r="C6" s="206" t="str">
        <f t="shared" ref="C6:C39" si="0">IF(D6=0,"","和泉")</f>
        <v>和泉</v>
      </c>
      <c r="D6" s="285">
        <v>880</v>
      </c>
      <c r="E6" s="285" t="s">
        <v>253</v>
      </c>
      <c r="F6" s="286">
        <v>1001</v>
      </c>
      <c r="G6" s="294"/>
      <c r="H6" s="263" t="s">
        <v>239</v>
      </c>
      <c r="I6" s="190" t="str">
        <f t="shared" ref="I6:I39" si="1">IF(J6=0,"","平成")</f>
        <v>平成</v>
      </c>
      <c r="J6" s="218">
        <v>22</v>
      </c>
      <c r="K6" s="191" t="str">
        <f t="shared" ref="K6:K39" si="2">IF(J6=0,"","年")</f>
        <v>年</v>
      </c>
      <c r="L6" s="316" t="s">
        <v>417</v>
      </c>
      <c r="M6" s="193">
        <v>53</v>
      </c>
      <c r="N6" s="194"/>
      <c r="O6" s="193">
        <v>650</v>
      </c>
      <c r="P6" s="193">
        <v>3390</v>
      </c>
      <c r="Q6" s="193">
        <v>1470</v>
      </c>
      <c r="R6" s="193">
        <v>1960</v>
      </c>
      <c r="S6" s="193">
        <v>4</v>
      </c>
      <c r="T6" s="193">
        <v>910</v>
      </c>
      <c r="U6" s="193">
        <v>1380</v>
      </c>
      <c r="V6" s="173">
        <v>40452</v>
      </c>
    </row>
    <row r="7" spans="1:22" ht="20.45" customHeight="1">
      <c r="A7" s="860"/>
      <c r="B7" s="861"/>
      <c r="C7" s="206" t="str">
        <f t="shared" si="0"/>
        <v>和泉</v>
      </c>
      <c r="D7" s="285">
        <v>800</v>
      </c>
      <c r="E7" s="285" t="s">
        <v>254</v>
      </c>
      <c r="F7" s="286">
        <v>292</v>
      </c>
      <c r="G7" s="294"/>
      <c r="H7" s="263" t="s">
        <v>243</v>
      </c>
      <c r="I7" s="190" t="str">
        <f t="shared" si="1"/>
        <v>平成</v>
      </c>
      <c r="J7" s="218">
        <v>17</v>
      </c>
      <c r="K7" s="191" t="str">
        <f t="shared" si="2"/>
        <v>年</v>
      </c>
      <c r="L7" s="316" t="s">
        <v>418</v>
      </c>
      <c r="M7" s="193">
        <v>120</v>
      </c>
      <c r="N7" s="194"/>
      <c r="O7" s="193">
        <v>1990</v>
      </c>
      <c r="P7" s="193">
        <v>4690</v>
      </c>
      <c r="Q7" s="193">
        <v>1690</v>
      </c>
      <c r="R7" s="193">
        <v>2200</v>
      </c>
      <c r="S7" s="193">
        <v>9</v>
      </c>
      <c r="T7" s="193">
        <v>1780</v>
      </c>
      <c r="U7" s="193">
        <v>2775</v>
      </c>
      <c r="V7" s="173">
        <v>38534</v>
      </c>
    </row>
    <row r="8" spans="1:22" ht="20.45" customHeight="1">
      <c r="A8" s="860"/>
      <c r="B8" s="861"/>
      <c r="C8" s="206" t="str">
        <f t="shared" si="0"/>
        <v>和泉</v>
      </c>
      <c r="D8" s="285">
        <v>480</v>
      </c>
      <c r="E8" s="285" t="s">
        <v>406</v>
      </c>
      <c r="F8" s="286">
        <v>4894</v>
      </c>
      <c r="G8" s="294"/>
      <c r="H8" s="263" t="s">
        <v>241</v>
      </c>
      <c r="I8" s="190" t="str">
        <f t="shared" si="1"/>
        <v>平成</v>
      </c>
      <c r="J8" s="218">
        <v>29</v>
      </c>
      <c r="K8" s="191" t="str">
        <f t="shared" si="2"/>
        <v>年</v>
      </c>
      <c r="L8" s="316" t="s">
        <v>417</v>
      </c>
      <c r="M8" s="193">
        <v>53</v>
      </c>
      <c r="N8" s="194"/>
      <c r="O8" s="193">
        <v>650</v>
      </c>
      <c r="P8" s="193">
        <v>3390</v>
      </c>
      <c r="Q8" s="193">
        <v>1470</v>
      </c>
      <c r="R8" s="193">
        <v>1960</v>
      </c>
      <c r="S8" s="193">
        <v>4</v>
      </c>
      <c r="T8" s="193">
        <v>900</v>
      </c>
      <c r="U8" s="193">
        <v>1270</v>
      </c>
      <c r="V8" s="173">
        <v>42887</v>
      </c>
    </row>
    <row r="9" spans="1:22" s="86" customFormat="1" ht="20.45" customHeight="1">
      <c r="A9" s="860"/>
      <c r="B9" s="861"/>
      <c r="C9" s="287" t="str">
        <f>IF(D9=0,"","和泉")</f>
        <v>和泉</v>
      </c>
      <c r="D9" s="288">
        <v>536</v>
      </c>
      <c r="E9" s="288" t="s">
        <v>455</v>
      </c>
      <c r="F9" s="289">
        <v>70</v>
      </c>
      <c r="G9" s="295"/>
      <c r="H9" s="263" t="s">
        <v>472</v>
      </c>
      <c r="I9" s="257" t="str">
        <f t="shared" si="1"/>
        <v>平成</v>
      </c>
      <c r="J9" s="258">
        <v>30</v>
      </c>
      <c r="K9" s="259" t="str">
        <f t="shared" si="2"/>
        <v>年</v>
      </c>
      <c r="L9" s="317" t="s">
        <v>468</v>
      </c>
      <c r="M9" s="312">
        <v>99</v>
      </c>
      <c r="N9" s="261"/>
      <c r="O9" s="260">
        <v>1790</v>
      </c>
      <c r="P9" s="260">
        <v>4690</v>
      </c>
      <c r="Q9" s="260">
        <v>1690</v>
      </c>
      <c r="R9" s="260">
        <v>1820</v>
      </c>
      <c r="S9" s="260">
        <v>7</v>
      </c>
      <c r="T9" s="260">
        <v>1610</v>
      </c>
      <c r="U9" s="260">
        <v>1995</v>
      </c>
      <c r="V9" s="262">
        <v>43221</v>
      </c>
    </row>
    <row r="10" spans="1:22" ht="20.45" customHeight="1" thickBot="1">
      <c r="A10" s="862"/>
      <c r="B10" s="863"/>
      <c r="C10" s="290" t="str">
        <f>IF(D10=0,"","和泉")</f>
        <v>和泉</v>
      </c>
      <c r="D10" s="291">
        <v>880</v>
      </c>
      <c r="E10" s="291" t="s">
        <v>457</v>
      </c>
      <c r="F10" s="292">
        <v>2232</v>
      </c>
      <c r="G10" s="296"/>
      <c r="H10" s="264" t="s">
        <v>458</v>
      </c>
      <c r="I10" s="199" t="str">
        <f t="shared" si="1"/>
        <v>平成</v>
      </c>
      <c r="J10" s="219">
        <v>30</v>
      </c>
      <c r="K10" s="200" t="str">
        <f t="shared" si="2"/>
        <v>年</v>
      </c>
      <c r="L10" s="318" t="s">
        <v>469</v>
      </c>
      <c r="M10" s="313">
        <v>53</v>
      </c>
      <c r="N10" s="202"/>
      <c r="O10" s="201">
        <v>650</v>
      </c>
      <c r="P10" s="201">
        <v>3390</v>
      </c>
      <c r="Q10" s="201">
        <v>1470</v>
      </c>
      <c r="R10" s="201">
        <v>1940</v>
      </c>
      <c r="S10" s="201">
        <v>4</v>
      </c>
      <c r="T10" s="201">
        <v>940</v>
      </c>
      <c r="U10" s="201">
        <v>1400</v>
      </c>
      <c r="V10" s="174">
        <v>43435</v>
      </c>
    </row>
    <row r="11" spans="1:22" ht="20.45" customHeight="1">
      <c r="A11" s="829" t="s">
        <v>249</v>
      </c>
      <c r="B11" s="842" t="s">
        <v>251</v>
      </c>
      <c r="C11" s="297" t="str">
        <f>IF(D11=0,"","和泉")</f>
        <v>和泉</v>
      </c>
      <c r="D11" s="298">
        <v>800</v>
      </c>
      <c r="E11" s="298" t="s">
        <v>254</v>
      </c>
      <c r="F11" s="299">
        <v>873</v>
      </c>
      <c r="G11" s="300"/>
      <c r="H11" s="265" t="s">
        <v>464</v>
      </c>
      <c r="I11" s="204" t="str">
        <f>IF(J11=0,"","平成")</f>
        <v>平成</v>
      </c>
      <c r="J11" s="220">
        <v>17</v>
      </c>
      <c r="K11" s="205" t="str">
        <f>IF(J11=0,"","年")</f>
        <v>年</v>
      </c>
      <c r="L11" s="319" t="s">
        <v>290</v>
      </c>
      <c r="M11" s="203">
        <v>150</v>
      </c>
      <c r="N11" s="214">
        <v>2.2000000000000002</v>
      </c>
      <c r="O11" s="203">
        <v>4000</v>
      </c>
      <c r="P11" s="203">
        <v>5710</v>
      </c>
      <c r="Q11" s="203">
        <v>1900</v>
      </c>
      <c r="R11" s="203">
        <v>2740</v>
      </c>
      <c r="S11" s="203">
        <v>6</v>
      </c>
      <c r="T11" s="203">
        <v>4850</v>
      </c>
      <c r="U11" s="203">
        <v>6080</v>
      </c>
      <c r="V11" s="177">
        <v>38687</v>
      </c>
    </row>
    <row r="12" spans="1:22" ht="20.45" customHeight="1">
      <c r="A12" s="830"/>
      <c r="B12" s="843"/>
      <c r="C12" s="231" t="str">
        <f>IF(D12=0,"","和泉")</f>
        <v>和泉</v>
      </c>
      <c r="D12" s="186">
        <v>830</v>
      </c>
      <c r="E12" s="186" t="s">
        <v>283</v>
      </c>
      <c r="F12" s="187">
        <v>1608</v>
      </c>
      <c r="G12" s="188"/>
      <c r="H12" s="189" t="s">
        <v>231</v>
      </c>
      <c r="I12" s="190" t="s">
        <v>359</v>
      </c>
      <c r="J12" s="218">
        <v>28</v>
      </c>
      <c r="K12" s="191" t="str">
        <f>IF(J12=0,"","年")</f>
        <v>年</v>
      </c>
      <c r="L12" s="316" t="s">
        <v>360</v>
      </c>
      <c r="M12" s="193">
        <v>220</v>
      </c>
      <c r="N12" s="194">
        <v>2.2000000000000002</v>
      </c>
      <c r="O12" s="193">
        <v>6400</v>
      </c>
      <c r="P12" s="193">
        <v>7500</v>
      </c>
      <c r="Q12" s="193">
        <v>2330</v>
      </c>
      <c r="R12" s="193">
        <v>3020</v>
      </c>
      <c r="S12" s="193">
        <v>6</v>
      </c>
      <c r="T12" s="203">
        <v>11670</v>
      </c>
      <c r="U12" s="193">
        <v>12900</v>
      </c>
      <c r="V12" s="173">
        <v>42583</v>
      </c>
    </row>
    <row r="13" spans="1:22" ht="20.45" customHeight="1">
      <c r="A13" s="830"/>
      <c r="B13" s="843"/>
      <c r="C13" s="231" t="str">
        <f t="shared" si="0"/>
        <v>和泉</v>
      </c>
      <c r="D13" s="186">
        <v>833</v>
      </c>
      <c r="E13" s="186" t="s">
        <v>256</v>
      </c>
      <c r="F13" s="187">
        <v>119</v>
      </c>
      <c r="G13" s="188"/>
      <c r="H13" s="189" t="s">
        <v>199</v>
      </c>
      <c r="I13" s="190" t="str">
        <f t="shared" si="1"/>
        <v>平成</v>
      </c>
      <c r="J13" s="218">
        <v>24</v>
      </c>
      <c r="K13" s="191" t="str">
        <f t="shared" si="2"/>
        <v>年</v>
      </c>
      <c r="L13" s="192" t="s">
        <v>471</v>
      </c>
      <c r="M13" s="193">
        <v>220</v>
      </c>
      <c r="N13" s="194"/>
      <c r="O13" s="193">
        <v>6400</v>
      </c>
      <c r="P13" s="193">
        <v>7800</v>
      </c>
      <c r="Q13" s="193">
        <v>2300</v>
      </c>
      <c r="R13" s="193">
        <v>3170</v>
      </c>
      <c r="S13" s="193">
        <v>6</v>
      </c>
      <c r="T13" s="193">
        <v>11640</v>
      </c>
      <c r="U13" s="193">
        <v>11970</v>
      </c>
      <c r="V13" s="173">
        <v>41214</v>
      </c>
    </row>
    <row r="14" spans="1:22" ht="20.45" customHeight="1">
      <c r="A14" s="830"/>
      <c r="B14" s="843"/>
      <c r="C14" s="231" t="str">
        <f t="shared" si="0"/>
        <v>和泉</v>
      </c>
      <c r="D14" s="186">
        <v>800</v>
      </c>
      <c r="E14" s="186" t="s">
        <v>256</v>
      </c>
      <c r="F14" s="187">
        <v>1089</v>
      </c>
      <c r="G14" s="188"/>
      <c r="H14" s="189" t="s">
        <v>230</v>
      </c>
      <c r="I14" s="190" t="str">
        <f t="shared" si="1"/>
        <v>平成</v>
      </c>
      <c r="J14" s="218">
        <v>24</v>
      </c>
      <c r="K14" s="191" t="str">
        <f t="shared" si="2"/>
        <v>年</v>
      </c>
      <c r="L14" s="316" t="s">
        <v>285</v>
      </c>
      <c r="M14" s="193">
        <v>380</v>
      </c>
      <c r="N14" s="194"/>
      <c r="O14" s="193">
        <v>8860</v>
      </c>
      <c r="P14" s="193">
        <v>10620</v>
      </c>
      <c r="Q14" s="193">
        <v>2490</v>
      </c>
      <c r="R14" s="193">
        <v>3500</v>
      </c>
      <c r="S14" s="193">
        <v>6</v>
      </c>
      <c r="T14" s="193">
        <v>19700</v>
      </c>
      <c r="U14" s="193">
        <v>20300</v>
      </c>
      <c r="V14" s="173">
        <v>40909</v>
      </c>
    </row>
    <row r="15" spans="1:22" ht="20.45" customHeight="1">
      <c r="A15" s="830"/>
      <c r="B15" s="843"/>
      <c r="C15" s="301" t="str">
        <f t="shared" si="0"/>
        <v>和泉</v>
      </c>
      <c r="D15" s="285">
        <v>833</v>
      </c>
      <c r="E15" s="285" t="s">
        <v>257</v>
      </c>
      <c r="F15" s="286">
        <v>119</v>
      </c>
      <c r="G15" s="294"/>
      <c r="H15" s="263" t="s">
        <v>236</v>
      </c>
      <c r="I15" s="190" t="str">
        <f t="shared" si="1"/>
        <v>平成</v>
      </c>
      <c r="J15" s="218">
        <v>25</v>
      </c>
      <c r="K15" s="191" t="str">
        <f t="shared" si="2"/>
        <v>年</v>
      </c>
      <c r="L15" s="316" t="s">
        <v>286</v>
      </c>
      <c r="M15" s="193">
        <v>151</v>
      </c>
      <c r="N15" s="194"/>
      <c r="O15" s="193">
        <v>2690</v>
      </c>
      <c r="P15" s="193">
        <v>5620</v>
      </c>
      <c r="Q15" s="193">
        <v>1890</v>
      </c>
      <c r="R15" s="193">
        <v>2490</v>
      </c>
      <c r="S15" s="193">
        <v>7</v>
      </c>
      <c r="T15" s="193">
        <v>2790</v>
      </c>
      <c r="U15" s="193">
        <v>3175</v>
      </c>
      <c r="V15" s="173">
        <v>41579</v>
      </c>
    </row>
    <row r="16" spans="1:22" ht="20.45" customHeight="1">
      <c r="A16" s="830"/>
      <c r="B16" s="843"/>
      <c r="C16" s="301" t="str">
        <f t="shared" si="0"/>
        <v>和泉</v>
      </c>
      <c r="D16" s="285">
        <v>830</v>
      </c>
      <c r="E16" s="285" t="s">
        <v>283</v>
      </c>
      <c r="F16" s="286">
        <v>1611</v>
      </c>
      <c r="G16" s="294"/>
      <c r="H16" s="263" t="s">
        <v>236</v>
      </c>
      <c r="I16" s="190" t="str">
        <f>IF(J16=0,"","平成")</f>
        <v>平成</v>
      </c>
      <c r="J16" s="218">
        <v>28</v>
      </c>
      <c r="K16" s="191" t="str">
        <f>IF(J16=0,"","年")</f>
        <v>年</v>
      </c>
      <c r="L16" s="316" t="s">
        <v>286</v>
      </c>
      <c r="M16" s="193">
        <v>151</v>
      </c>
      <c r="N16" s="194"/>
      <c r="O16" s="193">
        <v>2690</v>
      </c>
      <c r="P16" s="193">
        <v>5650</v>
      </c>
      <c r="Q16" s="193">
        <v>1890</v>
      </c>
      <c r="R16" s="193">
        <v>2490</v>
      </c>
      <c r="S16" s="193">
        <v>7</v>
      </c>
      <c r="T16" s="193">
        <v>2840</v>
      </c>
      <c r="U16" s="193">
        <v>3225</v>
      </c>
      <c r="V16" s="173">
        <v>42675</v>
      </c>
    </row>
    <row r="17" spans="1:23" s="86" customFormat="1" ht="20.45" customHeight="1">
      <c r="A17" s="830"/>
      <c r="B17" s="843"/>
      <c r="C17" s="301" t="str">
        <f>IF(D17=0,"","和泉")</f>
        <v>和泉</v>
      </c>
      <c r="D17" s="285">
        <v>833</v>
      </c>
      <c r="E17" s="285" t="s">
        <v>421</v>
      </c>
      <c r="F17" s="286">
        <v>119</v>
      </c>
      <c r="G17" s="294"/>
      <c r="H17" s="263" t="s">
        <v>503</v>
      </c>
      <c r="I17" s="190" t="str">
        <f>IF(J17=0,"","平成")</f>
        <v>平成</v>
      </c>
      <c r="J17" s="218">
        <v>24</v>
      </c>
      <c r="K17" s="191" t="str">
        <f>IF(J17=0,"","年")</f>
        <v>年</v>
      </c>
      <c r="L17" s="316" t="s">
        <v>286</v>
      </c>
      <c r="M17" s="193">
        <v>151</v>
      </c>
      <c r="N17" s="194"/>
      <c r="O17" s="193">
        <v>2690</v>
      </c>
      <c r="P17" s="193">
        <v>5620</v>
      </c>
      <c r="Q17" s="193">
        <v>1900</v>
      </c>
      <c r="R17" s="193">
        <v>2490</v>
      </c>
      <c r="S17" s="193">
        <v>7</v>
      </c>
      <c r="T17" s="193">
        <v>2830</v>
      </c>
      <c r="U17" s="193">
        <v>3215</v>
      </c>
      <c r="V17" s="173">
        <v>41214</v>
      </c>
    </row>
    <row r="18" spans="1:23" ht="20.45" customHeight="1">
      <c r="A18" s="830"/>
      <c r="B18" s="843"/>
      <c r="C18" s="231" t="str">
        <f>IF(D18=0,"","和泉")</f>
        <v>和泉</v>
      </c>
      <c r="D18" s="186">
        <v>800</v>
      </c>
      <c r="E18" s="186" t="s">
        <v>254</v>
      </c>
      <c r="F18" s="187">
        <v>6072</v>
      </c>
      <c r="G18" s="188"/>
      <c r="H18" s="189" t="s">
        <v>204</v>
      </c>
      <c r="I18" s="190" t="str">
        <f>IF(J18=0,"","平成")</f>
        <v>平成</v>
      </c>
      <c r="J18" s="218">
        <v>25</v>
      </c>
      <c r="K18" s="191" t="str">
        <f>IF(J18=0,"","年")</f>
        <v>年</v>
      </c>
      <c r="L18" s="316" t="s">
        <v>287</v>
      </c>
      <c r="M18" s="193">
        <v>151</v>
      </c>
      <c r="N18" s="194"/>
      <c r="O18" s="193">
        <v>2690</v>
      </c>
      <c r="P18" s="193">
        <v>5380</v>
      </c>
      <c r="Q18" s="193">
        <v>1880</v>
      </c>
      <c r="R18" s="193">
        <v>2450</v>
      </c>
      <c r="S18" s="193">
        <v>8</v>
      </c>
      <c r="T18" s="193">
        <v>2490</v>
      </c>
      <c r="U18" s="193">
        <v>2930</v>
      </c>
      <c r="V18" s="173">
        <v>41548</v>
      </c>
    </row>
    <row r="19" spans="1:23" ht="20.45" customHeight="1">
      <c r="A19" s="830"/>
      <c r="B19" s="843"/>
      <c r="C19" s="231" t="str">
        <f>IF(D19=0,"","和泉")</f>
        <v>和泉</v>
      </c>
      <c r="D19" s="186">
        <v>830</v>
      </c>
      <c r="E19" s="186" t="s">
        <v>254</v>
      </c>
      <c r="F19" s="187">
        <v>2102</v>
      </c>
      <c r="G19" s="188"/>
      <c r="H19" s="189" t="s">
        <v>516</v>
      </c>
      <c r="I19" s="190" t="s">
        <v>518</v>
      </c>
      <c r="J19" s="218">
        <v>3</v>
      </c>
      <c r="K19" s="191" t="str">
        <f>IF(J19=0,"","年")</f>
        <v>年</v>
      </c>
      <c r="L19" s="321" t="s">
        <v>546</v>
      </c>
      <c r="M19" s="208">
        <v>109</v>
      </c>
      <c r="N19" s="209"/>
      <c r="O19" s="208">
        <v>1590</v>
      </c>
      <c r="P19" s="208">
        <v>4410</v>
      </c>
      <c r="Q19" s="208">
        <v>1690</v>
      </c>
      <c r="R19" s="208">
        <v>1990</v>
      </c>
      <c r="S19" s="208">
        <v>5</v>
      </c>
      <c r="T19" s="208">
        <v>1450</v>
      </c>
      <c r="U19" s="208">
        <v>2025</v>
      </c>
      <c r="V19" s="176">
        <v>44272</v>
      </c>
      <c r="W19" s="500"/>
    </row>
    <row r="20" spans="1:23" ht="20.45" customHeight="1">
      <c r="A20" s="830"/>
      <c r="B20" s="843"/>
      <c r="C20" s="231" t="str">
        <f t="shared" si="0"/>
        <v>和泉</v>
      </c>
      <c r="D20" s="186">
        <v>880</v>
      </c>
      <c r="E20" s="186" t="s">
        <v>253</v>
      </c>
      <c r="F20" s="187">
        <v>2556</v>
      </c>
      <c r="G20" s="188"/>
      <c r="H20" s="189" t="s">
        <v>517</v>
      </c>
      <c r="I20" s="190" t="s">
        <v>518</v>
      </c>
      <c r="J20" s="218">
        <v>3</v>
      </c>
      <c r="K20" s="191" t="str">
        <f t="shared" si="2"/>
        <v>年</v>
      </c>
      <c r="L20" s="321" t="s">
        <v>547</v>
      </c>
      <c r="M20" s="208">
        <v>53</v>
      </c>
      <c r="N20" s="209"/>
      <c r="O20" s="208">
        <v>650</v>
      </c>
      <c r="P20" s="208">
        <v>3390</v>
      </c>
      <c r="Q20" s="208">
        <v>1470</v>
      </c>
      <c r="R20" s="208">
        <v>1920</v>
      </c>
      <c r="S20" s="208">
        <v>4</v>
      </c>
      <c r="T20" s="208">
        <v>250</v>
      </c>
      <c r="U20" s="208">
        <v>1390</v>
      </c>
      <c r="V20" s="176">
        <v>44224</v>
      </c>
      <c r="W20" s="500"/>
    </row>
    <row r="21" spans="1:23" s="12" customFormat="1" ht="20.45" customHeight="1">
      <c r="A21" s="830"/>
      <c r="B21" s="843"/>
      <c r="C21" s="231" t="str">
        <f t="shared" si="0"/>
        <v>和泉</v>
      </c>
      <c r="D21" s="186">
        <v>800</v>
      </c>
      <c r="E21" s="186" t="s">
        <v>254</v>
      </c>
      <c r="F21" s="187">
        <v>4055</v>
      </c>
      <c r="G21" s="188"/>
      <c r="H21" s="189" t="s">
        <v>240</v>
      </c>
      <c r="I21" s="190" t="str">
        <f t="shared" si="1"/>
        <v>平成</v>
      </c>
      <c r="J21" s="218">
        <v>21</v>
      </c>
      <c r="K21" s="191" t="str">
        <f t="shared" si="2"/>
        <v>年</v>
      </c>
      <c r="L21" s="316" t="s">
        <v>451</v>
      </c>
      <c r="M21" s="193">
        <v>150</v>
      </c>
      <c r="N21" s="194"/>
      <c r="O21" s="193">
        <v>1990</v>
      </c>
      <c r="P21" s="193">
        <v>4770</v>
      </c>
      <c r="Q21" s="193">
        <v>1690</v>
      </c>
      <c r="R21" s="193">
        <v>2150</v>
      </c>
      <c r="S21" s="193">
        <v>3</v>
      </c>
      <c r="T21" s="193">
        <v>1940</v>
      </c>
      <c r="U21" s="193">
        <v>3605</v>
      </c>
      <c r="V21" s="173">
        <v>40118</v>
      </c>
    </row>
    <row r="22" spans="1:23" ht="20.45" customHeight="1" thickBot="1">
      <c r="A22" s="830"/>
      <c r="B22" s="844"/>
      <c r="C22" s="233" t="s">
        <v>246</v>
      </c>
      <c r="D22" s="195">
        <v>830</v>
      </c>
      <c r="E22" s="195" t="s">
        <v>258</v>
      </c>
      <c r="F22" s="196">
        <v>1803</v>
      </c>
      <c r="G22" s="197"/>
      <c r="H22" s="323" t="s">
        <v>446</v>
      </c>
      <c r="I22" s="199" t="s">
        <v>447</v>
      </c>
      <c r="J22" s="219">
        <v>30</v>
      </c>
      <c r="K22" s="200" t="s">
        <v>448</v>
      </c>
      <c r="L22" s="318" t="s">
        <v>450</v>
      </c>
      <c r="M22" s="201">
        <v>150</v>
      </c>
      <c r="N22" s="202">
        <v>2.2000000000000002</v>
      </c>
      <c r="O22" s="201">
        <v>4000</v>
      </c>
      <c r="P22" s="201">
        <v>5770</v>
      </c>
      <c r="Q22" s="201">
        <v>1920</v>
      </c>
      <c r="R22" s="201">
        <v>3050</v>
      </c>
      <c r="S22" s="201">
        <v>5</v>
      </c>
      <c r="T22" s="201">
        <v>5970</v>
      </c>
      <c r="U22" s="201">
        <v>6845</v>
      </c>
      <c r="V22" s="174">
        <v>43190</v>
      </c>
    </row>
    <row r="23" spans="1:23" ht="20.45" customHeight="1">
      <c r="A23" s="830"/>
      <c r="B23" s="845" t="s">
        <v>123</v>
      </c>
      <c r="C23" s="232" t="str">
        <f t="shared" si="0"/>
        <v>和泉</v>
      </c>
      <c r="D23" s="178">
        <v>800</v>
      </c>
      <c r="E23" s="178" t="s">
        <v>254</v>
      </c>
      <c r="F23" s="179">
        <v>5122</v>
      </c>
      <c r="G23" s="180"/>
      <c r="H23" s="322" t="s">
        <v>445</v>
      </c>
      <c r="I23" s="204" t="str">
        <f t="shared" si="1"/>
        <v>平成</v>
      </c>
      <c r="J23" s="220">
        <v>23</v>
      </c>
      <c r="K23" s="205" t="str">
        <f t="shared" si="2"/>
        <v>年</v>
      </c>
      <c r="L23" s="315" t="s">
        <v>289</v>
      </c>
      <c r="M23" s="184">
        <v>150</v>
      </c>
      <c r="N23" s="185">
        <v>2.2000000000000002</v>
      </c>
      <c r="O23" s="184">
        <v>4000</v>
      </c>
      <c r="P23" s="184">
        <v>5670</v>
      </c>
      <c r="Q23" s="184">
        <v>1880</v>
      </c>
      <c r="R23" s="184">
        <v>2920</v>
      </c>
      <c r="S23" s="184">
        <v>5</v>
      </c>
      <c r="T23" s="184">
        <v>4980</v>
      </c>
      <c r="U23" s="184">
        <v>6155</v>
      </c>
      <c r="V23" s="175">
        <v>40878</v>
      </c>
    </row>
    <row r="24" spans="1:23" ht="20.45" customHeight="1">
      <c r="A24" s="830"/>
      <c r="B24" s="846"/>
      <c r="C24" s="231" t="str">
        <f>IF(D24=0,"","和泉")</f>
        <v>和泉</v>
      </c>
      <c r="D24" s="186">
        <v>833</v>
      </c>
      <c r="E24" s="186" t="s">
        <v>255</v>
      </c>
      <c r="F24" s="187">
        <v>119</v>
      </c>
      <c r="G24" s="188"/>
      <c r="H24" s="189" t="s">
        <v>197</v>
      </c>
      <c r="I24" s="190" t="str">
        <f>IF(J24=0,"","平成")</f>
        <v>平成</v>
      </c>
      <c r="J24" s="218">
        <v>24</v>
      </c>
      <c r="K24" s="191" t="str">
        <f>IF(J24=0,"","年")</f>
        <v>年</v>
      </c>
      <c r="L24" s="192" t="s">
        <v>419</v>
      </c>
      <c r="M24" s="193">
        <v>220</v>
      </c>
      <c r="N24" s="194">
        <v>3.48</v>
      </c>
      <c r="O24" s="193">
        <v>6400</v>
      </c>
      <c r="P24" s="193">
        <v>7500</v>
      </c>
      <c r="Q24" s="193">
        <v>2400</v>
      </c>
      <c r="R24" s="193">
        <v>3000</v>
      </c>
      <c r="S24" s="193">
        <v>6</v>
      </c>
      <c r="T24" s="203">
        <v>8790</v>
      </c>
      <c r="U24" s="193">
        <v>10930</v>
      </c>
      <c r="V24" s="173">
        <v>41214</v>
      </c>
    </row>
    <row r="25" spans="1:23" ht="20.45" customHeight="1">
      <c r="A25" s="830"/>
      <c r="B25" s="846"/>
      <c r="C25" s="302" t="str">
        <f>IF(D25=0,"","和泉")</f>
        <v>和泉</v>
      </c>
      <c r="D25" s="303">
        <v>830</v>
      </c>
      <c r="E25" s="303" t="s">
        <v>460</v>
      </c>
      <c r="F25" s="304">
        <v>1903</v>
      </c>
      <c r="G25" s="305"/>
      <c r="H25" s="306" t="s">
        <v>236</v>
      </c>
      <c r="I25" s="266" t="str">
        <f>IF(J25=0,"","平成")</f>
        <v>平成</v>
      </c>
      <c r="J25" s="267">
        <v>31</v>
      </c>
      <c r="K25" s="268" t="str">
        <f>IF(J25=0,"","年")</f>
        <v>年</v>
      </c>
      <c r="L25" s="320" t="s">
        <v>286</v>
      </c>
      <c r="M25" s="269">
        <v>151</v>
      </c>
      <c r="N25" s="270"/>
      <c r="O25" s="269">
        <v>2690</v>
      </c>
      <c r="P25" s="269">
        <v>5650</v>
      </c>
      <c r="Q25" s="269">
        <v>1890</v>
      </c>
      <c r="R25" s="269">
        <v>2490</v>
      </c>
      <c r="S25" s="269">
        <v>7</v>
      </c>
      <c r="T25" s="269">
        <v>2840</v>
      </c>
      <c r="U25" s="269">
        <v>3225</v>
      </c>
      <c r="V25" s="271">
        <v>43525</v>
      </c>
    </row>
    <row r="26" spans="1:23" s="86" customFormat="1" ht="20.45" customHeight="1" thickBot="1">
      <c r="A26" s="830"/>
      <c r="B26" s="847"/>
      <c r="C26" s="302" t="str">
        <f>IF(D26=0,"","和泉")</f>
        <v>和泉</v>
      </c>
      <c r="D26" s="303">
        <v>833</v>
      </c>
      <c r="E26" s="303" t="s">
        <v>281</v>
      </c>
      <c r="F26" s="304">
        <v>119</v>
      </c>
      <c r="G26" s="305"/>
      <c r="H26" s="263" t="s">
        <v>459</v>
      </c>
      <c r="I26" s="266" t="str">
        <f>IF(J26=0,"","平成")</f>
        <v>平成</v>
      </c>
      <c r="J26" s="267">
        <v>24</v>
      </c>
      <c r="K26" s="268" t="str">
        <f>IF(J26=0,"","年")</f>
        <v>年</v>
      </c>
      <c r="L26" s="320" t="s">
        <v>286</v>
      </c>
      <c r="M26" s="269">
        <v>151</v>
      </c>
      <c r="N26" s="270"/>
      <c r="O26" s="269">
        <v>2690</v>
      </c>
      <c r="P26" s="269">
        <v>5620</v>
      </c>
      <c r="Q26" s="269">
        <v>1890</v>
      </c>
      <c r="R26" s="269">
        <v>2490</v>
      </c>
      <c r="S26" s="269">
        <v>7</v>
      </c>
      <c r="T26" s="269">
        <v>2780</v>
      </c>
      <c r="U26" s="269">
        <v>3165</v>
      </c>
      <c r="V26" s="271">
        <v>40969</v>
      </c>
    </row>
    <row r="27" spans="1:23" ht="20.45" customHeight="1">
      <c r="A27" s="830"/>
      <c r="B27" s="832" t="s">
        <v>125</v>
      </c>
      <c r="C27" s="307" t="str">
        <f t="shared" si="0"/>
        <v>和泉</v>
      </c>
      <c r="D27" s="283">
        <v>800</v>
      </c>
      <c r="E27" s="283" t="s">
        <v>254</v>
      </c>
      <c r="F27" s="284">
        <v>3489</v>
      </c>
      <c r="G27" s="293"/>
      <c r="H27" s="265" t="s">
        <v>252</v>
      </c>
      <c r="I27" s="181" t="str">
        <f t="shared" si="1"/>
        <v>平成</v>
      </c>
      <c r="J27" s="217">
        <v>20</v>
      </c>
      <c r="K27" s="182" t="str">
        <f t="shared" si="2"/>
        <v>年</v>
      </c>
      <c r="L27" s="315" t="s">
        <v>288</v>
      </c>
      <c r="M27" s="184">
        <v>150</v>
      </c>
      <c r="N27" s="185">
        <v>2.2000000000000002</v>
      </c>
      <c r="O27" s="184">
        <v>4000</v>
      </c>
      <c r="P27" s="184">
        <v>5210</v>
      </c>
      <c r="Q27" s="184">
        <v>1900</v>
      </c>
      <c r="R27" s="184">
        <v>2550</v>
      </c>
      <c r="S27" s="184">
        <v>5</v>
      </c>
      <c r="T27" s="184">
        <v>4810</v>
      </c>
      <c r="U27" s="184">
        <v>5985</v>
      </c>
      <c r="V27" s="175">
        <v>39753</v>
      </c>
    </row>
    <row r="28" spans="1:23" ht="20.45" customHeight="1">
      <c r="A28" s="830"/>
      <c r="B28" s="833"/>
      <c r="C28" s="301" t="str">
        <f>IF(D28=0,"","和泉")</f>
        <v>和泉</v>
      </c>
      <c r="D28" s="285">
        <v>830</v>
      </c>
      <c r="E28" s="285" t="s">
        <v>283</v>
      </c>
      <c r="F28" s="286">
        <v>1701</v>
      </c>
      <c r="G28" s="294"/>
      <c r="H28" s="263" t="s">
        <v>236</v>
      </c>
      <c r="I28" s="206" t="str">
        <f>IF(J28=0,"","平成")</f>
        <v>平成</v>
      </c>
      <c r="J28" s="221">
        <v>29</v>
      </c>
      <c r="K28" s="207" t="str">
        <f>IF(J28=0,"","年")</f>
        <v>年</v>
      </c>
      <c r="L28" s="321" t="s">
        <v>286</v>
      </c>
      <c r="M28" s="208">
        <v>151</v>
      </c>
      <c r="N28" s="209"/>
      <c r="O28" s="208">
        <v>2690</v>
      </c>
      <c r="P28" s="208">
        <v>5650</v>
      </c>
      <c r="Q28" s="208">
        <v>1890</v>
      </c>
      <c r="R28" s="208">
        <v>2490</v>
      </c>
      <c r="S28" s="208">
        <v>7</v>
      </c>
      <c r="T28" s="208">
        <v>2810</v>
      </c>
      <c r="U28" s="208">
        <v>3195</v>
      </c>
      <c r="V28" s="176">
        <v>42736</v>
      </c>
    </row>
    <row r="29" spans="1:23" ht="20.45" customHeight="1" thickBot="1">
      <c r="A29" s="830"/>
      <c r="B29" s="834"/>
      <c r="C29" s="233" t="str">
        <f t="shared" si="0"/>
        <v/>
      </c>
      <c r="D29" s="195"/>
      <c r="E29" s="195"/>
      <c r="F29" s="196"/>
      <c r="G29" s="197"/>
      <c r="H29" s="198"/>
      <c r="I29" s="199" t="str">
        <f t="shared" si="1"/>
        <v/>
      </c>
      <c r="J29" s="219"/>
      <c r="K29" s="200" t="str">
        <f t="shared" si="2"/>
        <v/>
      </c>
      <c r="L29" s="318"/>
      <c r="M29" s="201"/>
      <c r="N29" s="202"/>
      <c r="O29" s="201"/>
      <c r="P29" s="201"/>
      <c r="Q29" s="201"/>
      <c r="R29" s="201"/>
      <c r="S29" s="201"/>
      <c r="T29" s="201"/>
      <c r="U29" s="201"/>
      <c r="V29" s="174"/>
    </row>
    <row r="30" spans="1:23" ht="20.45" customHeight="1">
      <c r="A30" s="830"/>
      <c r="B30" s="835" t="s">
        <v>124</v>
      </c>
      <c r="C30" s="232" t="str">
        <f t="shared" si="0"/>
        <v>和泉</v>
      </c>
      <c r="D30" s="178">
        <v>833</v>
      </c>
      <c r="E30" s="178" t="s">
        <v>282</v>
      </c>
      <c r="F30" s="179">
        <v>119</v>
      </c>
      <c r="G30" s="180"/>
      <c r="H30" s="322" t="s">
        <v>252</v>
      </c>
      <c r="I30" s="181" t="str">
        <f t="shared" si="1"/>
        <v>平成</v>
      </c>
      <c r="J30" s="217">
        <v>25</v>
      </c>
      <c r="K30" s="182" t="str">
        <f t="shared" si="2"/>
        <v>年</v>
      </c>
      <c r="L30" s="315" t="s">
        <v>420</v>
      </c>
      <c r="M30" s="184">
        <v>150</v>
      </c>
      <c r="N30" s="185">
        <v>2.2000000000000002</v>
      </c>
      <c r="O30" s="184">
        <v>4000</v>
      </c>
      <c r="P30" s="184">
        <v>5990</v>
      </c>
      <c r="Q30" s="184">
        <v>1920</v>
      </c>
      <c r="R30" s="184">
        <v>3080</v>
      </c>
      <c r="S30" s="184">
        <v>5</v>
      </c>
      <c r="T30" s="184">
        <v>5940</v>
      </c>
      <c r="U30" s="184">
        <v>6815</v>
      </c>
      <c r="V30" s="175">
        <v>41579</v>
      </c>
    </row>
    <row r="31" spans="1:23" ht="20.45" customHeight="1">
      <c r="A31" s="830"/>
      <c r="B31" s="836"/>
      <c r="C31" s="234" t="str">
        <f t="shared" si="0"/>
        <v>和泉</v>
      </c>
      <c r="D31" s="210">
        <v>800</v>
      </c>
      <c r="E31" s="210" t="s">
        <v>283</v>
      </c>
      <c r="F31" s="211">
        <v>9403</v>
      </c>
      <c r="G31" s="212"/>
      <c r="H31" s="213" t="s">
        <v>259</v>
      </c>
      <c r="I31" s="204" t="str">
        <f t="shared" si="1"/>
        <v>平成</v>
      </c>
      <c r="J31" s="220">
        <v>16</v>
      </c>
      <c r="K31" s="205" t="str">
        <f t="shared" si="2"/>
        <v>年</v>
      </c>
      <c r="L31" s="319" t="s">
        <v>290</v>
      </c>
      <c r="M31" s="203">
        <v>150</v>
      </c>
      <c r="N31" s="214">
        <v>2.2000000000000002</v>
      </c>
      <c r="O31" s="203">
        <v>4000</v>
      </c>
      <c r="P31" s="203">
        <v>5800</v>
      </c>
      <c r="Q31" s="203">
        <v>1880</v>
      </c>
      <c r="R31" s="203">
        <v>2770</v>
      </c>
      <c r="S31" s="203">
        <v>6</v>
      </c>
      <c r="T31" s="203">
        <v>4910</v>
      </c>
      <c r="U31" s="203">
        <v>5240</v>
      </c>
      <c r="V31" s="177">
        <v>38322</v>
      </c>
    </row>
    <row r="32" spans="1:23" ht="20.45" customHeight="1">
      <c r="A32" s="830"/>
      <c r="B32" s="836"/>
      <c r="C32" s="301" t="str">
        <f t="shared" si="0"/>
        <v>和泉</v>
      </c>
      <c r="D32" s="285">
        <v>830</v>
      </c>
      <c r="E32" s="285" t="s">
        <v>504</v>
      </c>
      <c r="F32" s="286">
        <v>2003</v>
      </c>
      <c r="G32" s="294"/>
      <c r="H32" s="263" t="s">
        <v>236</v>
      </c>
      <c r="I32" s="190" t="s">
        <v>505</v>
      </c>
      <c r="J32" s="218">
        <v>2</v>
      </c>
      <c r="K32" s="191" t="str">
        <f t="shared" si="2"/>
        <v>年</v>
      </c>
      <c r="L32" s="316" t="s">
        <v>286</v>
      </c>
      <c r="M32" s="193">
        <v>151</v>
      </c>
      <c r="N32" s="194"/>
      <c r="O32" s="193">
        <v>2690</v>
      </c>
      <c r="P32" s="193">
        <v>5650</v>
      </c>
      <c r="Q32" s="193">
        <v>1890</v>
      </c>
      <c r="R32" s="193">
        <v>2490</v>
      </c>
      <c r="S32" s="193">
        <v>7</v>
      </c>
      <c r="T32" s="193">
        <v>2830</v>
      </c>
      <c r="U32" s="193">
        <v>3215</v>
      </c>
      <c r="V32" s="173" t="s">
        <v>506</v>
      </c>
    </row>
    <row r="33" spans="1:28" ht="20.45" customHeight="1" thickBot="1">
      <c r="A33" s="830"/>
      <c r="B33" s="837"/>
      <c r="C33" s="233" t="str">
        <f t="shared" si="0"/>
        <v/>
      </c>
      <c r="D33" s="195"/>
      <c r="E33" s="195"/>
      <c r="F33" s="196"/>
      <c r="G33" s="197"/>
      <c r="H33" s="198"/>
      <c r="I33" s="199" t="str">
        <f t="shared" si="1"/>
        <v/>
      </c>
      <c r="J33" s="219"/>
      <c r="K33" s="200" t="str">
        <f t="shared" si="2"/>
        <v/>
      </c>
      <c r="L33" s="318"/>
      <c r="M33" s="201"/>
      <c r="N33" s="202"/>
      <c r="O33" s="201"/>
      <c r="P33" s="201"/>
      <c r="Q33" s="201"/>
      <c r="R33" s="201"/>
      <c r="S33" s="201"/>
      <c r="T33" s="201"/>
      <c r="U33" s="201"/>
      <c r="V33" s="174"/>
    </row>
    <row r="34" spans="1:28" ht="20.45" customHeight="1">
      <c r="A34" s="830"/>
      <c r="B34" s="848" t="s">
        <v>127</v>
      </c>
      <c r="C34" s="232" t="str">
        <f>IF(D34=0,"","和泉")</f>
        <v>和泉</v>
      </c>
      <c r="D34" s="178">
        <v>834</v>
      </c>
      <c r="E34" s="178" t="s">
        <v>284</v>
      </c>
      <c r="F34" s="179">
        <v>119</v>
      </c>
      <c r="G34" s="180"/>
      <c r="H34" s="322" t="s">
        <v>252</v>
      </c>
      <c r="I34" s="204" t="str">
        <f>IF(J34=0,"","平成")</f>
        <v>平成</v>
      </c>
      <c r="J34" s="220">
        <v>27</v>
      </c>
      <c r="K34" s="205" t="str">
        <f>IF(J34=0,"","年")</f>
        <v>年</v>
      </c>
      <c r="L34" s="183" t="s">
        <v>449</v>
      </c>
      <c r="M34" s="184">
        <v>150</v>
      </c>
      <c r="N34" s="185">
        <v>2.2000000000000002</v>
      </c>
      <c r="O34" s="184">
        <v>4000</v>
      </c>
      <c r="P34" s="184">
        <v>5730</v>
      </c>
      <c r="Q34" s="184">
        <v>1920</v>
      </c>
      <c r="R34" s="184">
        <v>3040</v>
      </c>
      <c r="S34" s="184">
        <v>5</v>
      </c>
      <c r="T34" s="215">
        <v>6000</v>
      </c>
      <c r="U34" s="184">
        <v>6875</v>
      </c>
      <c r="V34" s="175">
        <v>42064</v>
      </c>
    </row>
    <row r="35" spans="1:28" ht="20.45" customHeight="1">
      <c r="A35" s="830"/>
      <c r="B35" s="849"/>
      <c r="C35" s="231" t="str">
        <f t="shared" si="0"/>
        <v/>
      </c>
      <c r="D35" s="186"/>
      <c r="E35" s="186"/>
      <c r="F35" s="187"/>
      <c r="G35" s="188"/>
      <c r="H35" s="216"/>
      <c r="I35" s="190" t="str">
        <f t="shared" si="1"/>
        <v/>
      </c>
      <c r="J35" s="218"/>
      <c r="K35" s="191" t="str">
        <f t="shared" si="2"/>
        <v/>
      </c>
      <c r="L35" s="316"/>
      <c r="M35" s="193"/>
      <c r="N35" s="194"/>
      <c r="O35" s="193"/>
      <c r="P35" s="193"/>
      <c r="Q35" s="193"/>
      <c r="R35" s="193"/>
      <c r="S35" s="193"/>
      <c r="T35" s="193"/>
      <c r="U35" s="193"/>
      <c r="V35" s="173"/>
    </row>
    <row r="36" spans="1:28" s="12" customFormat="1" ht="20.45" customHeight="1" thickBot="1">
      <c r="A36" s="830"/>
      <c r="B36" s="850"/>
      <c r="C36" s="233" t="str">
        <f t="shared" si="0"/>
        <v/>
      </c>
      <c r="D36" s="195"/>
      <c r="E36" s="195"/>
      <c r="F36" s="196"/>
      <c r="G36" s="197"/>
      <c r="H36" s="198"/>
      <c r="I36" s="199" t="str">
        <f t="shared" si="1"/>
        <v/>
      </c>
      <c r="J36" s="219"/>
      <c r="K36" s="200" t="str">
        <f t="shared" si="2"/>
        <v/>
      </c>
      <c r="L36" s="318"/>
      <c r="M36" s="201"/>
      <c r="N36" s="202"/>
      <c r="O36" s="201"/>
      <c r="P36" s="201"/>
      <c r="Q36" s="201"/>
      <c r="R36" s="201"/>
      <c r="S36" s="201"/>
      <c r="T36" s="201"/>
      <c r="U36" s="201"/>
      <c r="V36" s="174"/>
    </row>
    <row r="37" spans="1:28" s="12" customFormat="1" ht="20.45" customHeight="1">
      <c r="A37" s="830"/>
      <c r="B37" s="826" t="s">
        <v>126</v>
      </c>
      <c r="C37" s="297" t="s">
        <v>246</v>
      </c>
      <c r="D37" s="298">
        <v>830</v>
      </c>
      <c r="E37" s="298" t="s">
        <v>461</v>
      </c>
      <c r="F37" s="299">
        <v>1902</v>
      </c>
      <c r="G37" s="300"/>
      <c r="H37" s="322" t="s">
        <v>252</v>
      </c>
      <c r="I37" s="204" t="s">
        <v>462</v>
      </c>
      <c r="J37" s="220">
        <v>31</v>
      </c>
      <c r="K37" s="205" t="s">
        <v>463</v>
      </c>
      <c r="L37" s="319" t="s">
        <v>470</v>
      </c>
      <c r="M37" s="184">
        <v>150</v>
      </c>
      <c r="N37" s="185">
        <v>2.2000000000000002</v>
      </c>
      <c r="O37" s="203">
        <v>4000</v>
      </c>
      <c r="P37" s="203">
        <v>5770</v>
      </c>
      <c r="Q37" s="203">
        <v>1900</v>
      </c>
      <c r="R37" s="203">
        <v>2750</v>
      </c>
      <c r="S37" s="203">
        <v>5</v>
      </c>
      <c r="T37" s="203">
        <v>6060</v>
      </c>
      <c r="U37" s="203">
        <v>6935</v>
      </c>
      <c r="V37" s="177">
        <v>43497</v>
      </c>
    </row>
    <row r="38" spans="1:28" s="12" customFormat="1" ht="20.45" customHeight="1">
      <c r="A38" s="830"/>
      <c r="B38" s="827"/>
      <c r="C38" s="231" t="str">
        <f t="shared" si="0"/>
        <v/>
      </c>
      <c r="D38" s="186"/>
      <c r="E38" s="186"/>
      <c r="F38" s="187"/>
      <c r="G38" s="188"/>
      <c r="H38" s="216"/>
      <c r="I38" s="190" t="str">
        <f t="shared" si="1"/>
        <v/>
      </c>
      <c r="J38" s="218"/>
      <c r="K38" s="191" t="str">
        <f t="shared" si="2"/>
        <v/>
      </c>
      <c r="L38" s="316"/>
      <c r="M38" s="193"/>
      <c r="N38" s="194"/>
      <c r="O38" s="193"/>
      <c r="P38" s="193"/>
      <c r="Q38" s="193"/>
      <c r="R38" s="193"/>
      <c r="S38" s="193"/>
      <c r="T38" s="193"/>
      <c r="U38" s="193"/>
      <c r="V38" s="173"/>
    </row>
    <row r="39" spans="1:28" s="12" customFormat="1" ht="20.45" customHeight="1" thickBot="1">
      <c r="A39" s="831"/>
      <c r="B39" s="828"/>
      <c r="C39" s="233" t="str">
        <f t="shared" si="0"/>
        <v/>
      </c>
      <c r="D39" s="195"/>
      <c r="E39" s="195"/>
      <c r="F39" s="196"/>
      <c r="G39" s="197"/>
      <c r="H39" s="198"/>
      <c r="I39" s="199" t="str">
        <f t="shared" si="1"/>
        <v/>
      </c>
      <c r="J39" s="219"/>
      <c r="K39" s="200" t="str">
        <f t="shared" si="2"/>
        <v/>
      </c>
      <c r="L39" s="318"/>
      <c r="M39" s="201"/>
      <c r="N39" s="202"/>
      <c r="O39" s="201"/>
      <c r="P39" s="201"/>
      <c r="Q39" s="201"/>
      <c r="R39" s="201"/>
      <c r="S39" s="201"/>
      <c r="T39" s="201"/>
      <c r="U39" s="201"/>
      <c r="V39" s="174"/>
    </row>
    <row r="43" spans="1:28">
      <c r="I43" s="272"/>
      <c r="J43" s="273"/>
      <c r="K43" s="273"/>
      <c r="L43" s="274"/>
      <c r="M43" s="272"/>
      <c r="N43" s="276"/>
      <c r="O43" s="272"/>
      <c r="P43" s="275"/>
      <c r="Q43" s="277"/>
      <c r="R43" s="278"/>
      <c r="S43" s="279"/>
      <c r="T43" s="280"/>
      <c r="U43" s="279"/>
      <c r="V43" s="279"/>
      <c r="W43" s="279"/>
      <c r="X43" s="279"/>
      <c r="Y43" s="279"/>
      <c r="Z43" s="279"/>
      <c r="AA43" s="279"/>
      <c r="AB43" s="281"/>
    </row>
  </sheetData>
  <sheetProtection selectLockedCells="1"/>
  <mergeCells count="17">
    <mergeCell ref="C3:G4"/>
    <mergeCell ref="H3:H4"/>
    <mergeCell ref="I3:K4"/>
    <mergeCell ref="U2:V2"/>
    <mergeCell ref="A5:B10"/>
    <mergeCell ref="A2:F2"/>
    <mergeCell ref="L3:L4"/>
    <mergeCell ref="V3:V4"/>
    <mergeCell ref="A1:B1"/>
    <mergeCell ref="B37:B39"/>
    <mergeCell ref="A11:A39"/>
    <mergeCell ref="B27:B29"/>
    <mergeCell ref="B30:B33"/>
    <mergeCell ref="A3:B4"/>
    <mergeCell ref="B11:B22"/>
    <mergeCell ref="B23:B26"/>
    <mergeCell ref="B34:B36"/>
  </mergeCells>
  <phoneticPr fontId="1"/>
  <dataValidations count="2">
    <dataValidation imeMode="off" allowBlank="1" showInputMessage="1" showErrorMessage="1" sqref="D1:D2 F1 O34:S34 O35:V39 U34:V34 O29:V33 G1:G2 P43:AB43 L43:M43 J43 J29:N39 F5:G65536 D5:D65536 J5:V28"/>
    <dataValidation imeMode="hiragana" allowBlank="1" showInputMessage="1" showErrorMessage="1" sqref="H1:L2 M1:O1 A40:B65536 E1:E2 A1:C2 B30 B37 T1:U1 P1:S2 U2 V1:IV2 B34:C34 C35:C65536 V3 A3:F3 H3:I3 K3:L3 M3:U4 W3:IV4 K43 I43 B5:B11 B27 B24:B25 C5:C33 E5:E65536 A5:A36"/>
  </dataValidations>
  <pageMargins left="0.23622047244094491" right="0.70866141732283472" top="0.51181102362204722" bottom="0.59055118110236227" header="0.31496062992125984" footer="0.31496062992125984"/>
  <pageSetup paperSize="9" firstPageNumber="29" orientation="portrait" useFirstPageNumber="1" r:id="rId1"/>
  <headerFooter>
    <oddFooter>&amp;C‐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9"/>
  <sheetViews>
    <sheetView showWhiteSpace="0" zoomScaleNormal="100" workbookViewId="0">
      <selection activeCell="G2" sqref="G2:H2"/>
    </sheetView>
  </sheetViews>
  <sheetFormatPr defaultRowHeight="13.5"/>
  <cols>
    <col min="1" max="4" width="10.625" style="86" customWidth="1"/>
    <col min="5" max="5" width="9.875" style="86" customWidth="1"/>
    <col min="6" max="7" width="12.125" style="86" customWidth="1"/>
    <col min="8" max="8" width="17.875" style="86" customWidth="1"/>
    <col min="9" max="16384" width="9" style="86"/>
  </cols>
  <sheetData>
    <row r="1" spans="1:8" s="84" customFormat="1" ht="26.25" customHeight="1">
      <c r="A1" s="87"/>
      <c r="B1" s="87"/>
      <c r="C1" s="87"/>
      <c r="D1" s="87"/>
      <c r="E1" s="87"/>
      <c r="F1" s="87"/>
      <c r="G1" s="87"/>
      <c r="H1" s="87"/>
    </row>
    <row r="2" spans="1:8" s="84" customFormat="1" ht="26.25" customHeight="1" thickBot="1">
      <c r="A2" s="87"/>
      <c r="B2" s="87"/>
      <c r="C2" s="87"/>
      <c r="D2" s="87"/>
      <c r="E2" s="87"/>
      <c r="F2" s="87"/>
      <c r="G2" s="869" t="str">
        <f>消防車両一覧表29!U2</f>
        <v xml:space="preserve">（ 令和 3 年 4 月 1 日 ） </v>
      </c>
      <c r="H2" s="869"/>
    </row>
    <row r="3" spans="1:8" ht="16.350000000000001" customHeight="1">
      <c r="A3" s="228" t="s">
        <v>424</v>
      </c>
      <c r="B3" s="228" t="s">
        <v>425</v>
      </c>
      <c r="C3" s="228" t="s">
        <v>412</v>
      </c>
      <c r="D3" s="228" t="s">
        <v>426</v>
      </c>
      <c r="E3" s="228" t="s">
        <v>413</v>
      </c>
      <c r="F3" s="228" t="s">
        <v>427</v>
      </c>
      <c r="G3" s="228" t="s">
        <v>414</v>
      </c>
      <c r="H3" s="867" t="s">
        <v>248</v>
      </c>
    </row>
    <row r="4" spans="1:8" ht="16.350000000000001" customHeight="1" thickBot="1">
      <c r="A4" s="229" t="s">
        <v>408</v>
      </c>
      <c r="B4" s="229" t="s">
        <v>409</v>
      </c>
      <c r="C4" s="229" t="s">
        <v>409</v>
      </c>
      <c r="D4" s="229" t="s">
        <v>409</v>
      </c>
      <c r="E4" s="229" t="s">
        <v>410</v>
      </c>
      <c r="F4" s="229" t="s">
        <v>411</v>
      </c>
      <c r="G4" s="229" t="s">
        <v>411</v>
      </c>
      <c r="H4" s="868"/>
    </row>
    <row r="5" spans="1:8" ht="20.45" customHeight="1">
      <c r="A5" s="222">
        <f>IF(消防車両一覧表29!O5=0,"",消防車両一覧表29!O5)</f>
        <v>1240</v>
      </c>
      <c r="B5" s="222">
        <f>IF(消防車両一覧表29!P5=0,"",消防車両一覧表29!P5)</f>
        <v>3850</v>
      </c>
      <c r="C5" s="222">
        <f>IF(消防車両一覧表29!Q5=0,"",消防車両一覧表29!Q5)</f>
        <v>1690</v>
      </c>
      <c r="D5" s="222">
        <f>IF(消防車両一覧表29!R5=0,"",消防車両一覧表29!R5)</f>
        <v>1510</v>
      </c>
      <c r="E5" s="222">
        <f>IF(消防車両一覧表29!S5=0,"",消防車両一覧表29!S5)</f>
        <v>5</v>
      </c>
      <c r="F5" s="222">
        <f>IF(消防車両一覧表29!T5=0,"",消防車両一覧表29!T5)</f>
        <v>980</v>
      </c>
      <c r="G5" s="222">
        <f>IF(消防車両一覧表29!U5=0,"",消防車両一覧表29!U5)</f>
        <v>1255</v>
      </c>
      <c r="H5" s="223">
        <f>IF(消防車両一覧表29!V5=0,"",消防車両一覧表29!V5)</f>
        <v>42278</v>
      </c>
    </row>
    <row r="6" spans="1:8" ht="20.45" customHeight="1">
      <c r="A6" s="224">
        <f>IF(消防車両一覧表29!O6=0,"",消防車両一覧表29!O6)</f>
        <v>650</v>
      </c>
      <c r="B6" s="224">
        <f>IF(消防車両一覧表29!P6=0,"",消防車両一覧表29!P6)</f>
        <v>3390</v>
      </c>
      <c r="C6" s="224">
        <f>IF(消防車両一覧表29!Q6=0,"",消防車両一覧表29!Q6)</f>
        <v>1470</v>
      </c>
      <c r="D6" s="224">
        <f>IF(消防車両一覧表29!R6=0,"",消防車両一覧表29!R6)</f>
        <v>1960</v>
      </c>
      <c r="E6" s="224">
        <f>IF(消防車両一覧表29!S6=0,"",消防車両一覧表29!S6)</f>
        <v>4</v>
      </c>
      <c r="F6" s="224">
        <f>IF(消防車両一覧表29!T6=0,"",消防車両一覧表29!T6)</f>
        <v>910</v>
      </c>
      <c r="G6" s="224">
        <f>IF(消防車両一覧表29!U6=0,"",消防車両一覧表29!U6)</f>
        <v>1380</v>
      </c>
      <c r="H6" s="225">
        <f>IF(消防車両一覧表29!V6=0,"",消防車両一覧表29!V6)</f>
        <v>40452</v>
      </c>
    </row>
    <row r="7" spans="1:8" ht="20.45" customHeight="1">
      <c r="A7" s="224">
        <f>IF(消防車両一覧表29!O7=0,"",消防車両一覧表29!O7)</f>
        <v>1990</v>
      </c>
      <c r="B7" s="224">
        <f>IF(消防車両一覧表29!P7=0,"",消防車両一覧表29!P7)</f>
        <v>4690</v>
      </c>
      <c r="C7" s="224">
        <f>IF(消防車両一覧表29!Q7=0,"",消防車両一覧表29!Q7)</f>
        <v>1690</v>
      </c>
      <c r="D7" s="224">
        <f>IF(消防車両一覧表29!R7=0,"",消防車両一覧表29!R7)</f>
        <v>2200</v>
      </c>
      <c r="E7" s="224">
        <f>IF(消防車両一覧表29!S7=0,"",消防車両一覧表29!S7)</f>
        <v>9</v>
      </c>
      <c r="F7" s="224">
        <f>IF(消防車両一覧表29!T7=0,"",消防車両一覧表29!T7)</f>
        <v>1780</v>
      </c>
      <c r="G7" s="224">
        <f>IF(消防車両一覧表29!U7=0,"",消防車両一覧表29!U7)</f>
        <v>2775</v>
      </c>
      <c r="H7" s="225">
        <f>IF(消防車両一覧表29!V7=0,"",消防車両一覧表29!V7)</f>
        <v>38534</v>
      </c>
    </row>
    <row r="8" spans="1:8" ht="20.45" customHeight="1">
      <c r="A8" s="224">
        <f>IF(消防車両一覧表29!O8=0,"",消防車両一覧表29!O8)</f>
        <v>650</v>
      </c>
      <c r="B8" s="224">
        <f>IF(消防車両一覧表29!P8=0,"",消防車両一覧表29!P8)</f>
        <v>3390</v>
      </c>
      <c r="C8" s="224">
        <f>IF(消防車両一覧表29!Q8=0,"",消防車両一覧表29!Q8)</f>
        <v>1470</v>
      </c>
      <c r="D8" s="224">
        <f>IF(消防車両一覧表29!R8=0,"",消防車両一覧表29!R8)</f>
        <v>1960</v>
      </c>
      <c r="E8" s="224">
        <f>IF(消防車両一覧表29!S8=0,"",消防車両一覧表29!S8)</f>
        <v>4</v>
      </c>
      <c r="F8" s="224">
        <f>IF(消防車両一覧表29!T8=0,"",消防車両一覧表29!T8)</f>
        <v>900</v>
      </c>
      <c r="G8" s="224">
        <f>IF(消防車両一覧表29!U8=0,"",消防車両一覧表29!U8)</f>
        <v>1270</v>
      </c>
      <c r="H8" s="225">
        <f>IF(消防車両一覧表29!V8=0,"",消防車両一覧表29!V8)</f>
        <v>42887</v>
      </c>
    </row>
    <row r="9" spans="1:8" ht="20.45" customHeight="1">
      <c r="A9" s="224">
        <f>IF(消防車両一覧表29!O9=0,"",消防車両一覧表29!O9)</f>
        <v>1790</v>
      </c>
      <c r="B9" s="224">
        <f>IF(消防車両一覧表29!P9=0,"",消防車両一覧表29!P9)</f>
        <v>4690</v>
      </c>
      <c r="C9" s="224">
        <f>IF(消防車両一覧表29!Q9=0,"",消防車両一覧表29!Q9)</f>
        <v>1690</v>
      </c>
      <c r="D9" s="224">
        <f>IF(消防車両一覧表29!R9=0,"",消防車両一覧表29!R9)</f>
        <v>1820</v>
      </c>
      <c r="E9" s="224">
        <f>IF(消防車両一覧表29!S9=0,"",消防車両一覧表29!S9)</f>
        <v>7</v>
      </c>
      <c r="F9" s="224">
        <f>IF(消防車両一覧表29!T9=0,"",消防車両一覧表29!T9)</f>
        <v>1610</v>
      </c>
      <c r="G9" s="224">
        <f>IF(消防車両一覧表29!U9=0,"",消防車両一覧表29!U9)</f>
        <v>1995</v>
      </c>
      <c r="H9" s="225">
        <f>IF(消防車両一覧表29!V9=0,"",消防車両一覧表29!V9)</f>
        <v>43221</v>
      </c>
    </row>
    <row r="10" spans="1:8" ht="20.45" customHeight="1" thickBot="1">
      <c r="A10" s="226">
        <f>IF(消防車両一覧表29!O10=0,"",消防車両一覧表29!O10)</f>
        <v>650</v>
      </c>
      <c r="B10" s="226">
        <f>IF(消防車両一覧表29!P10=0,"",消防車両一覧表29!P10)</f>
        <v>3390</v>
      </c>
      <c r="C10" s="226">
        <f>IF(消防車両一覧表29!Q10=0,"",消防車両一覧表29!Q10)</f>
        <v>1470</v>
      </c>
      <c r="D10" s="226">
        <f>IF(消防車両一覧表29!R10=0,"",消防車両一覧表29!R10)</f>
        <v>1940</v>
      </c>
      <c r="E10" s="226">
        <f>IF(消防車両一覧表29!S10=0,"",消防車両一覧表29!S10)</f>
        <v>4</v>
      </c>
      <c r="F10" s="226">
        <f>IF(消防車両一覧表29!T10=0,"",消防車両一覧表29!T10)</f>
        <v>940</v>
      </c>
      <c r="G10" s="226">
        <f>IF(消防車両一覧表29!U10=0,"",消防車両一覧表29!U10)</f>
        <v>1400</v>
      </c>
      <c r="H10" s="227">
        <f>IF(消防車両一覧表29!V10=0,"",消防車両一覧表29!V10)</f>
        <v>43435</v>
      </c>
    </row>
    <row r="11" spans="1:8" ht="20.45" customHeight="1">
      <c r="A11" s="222">
        <f>IF(消防車両一覧表29!O11=0,"",消防車両一覧表29!O11)</f>
        <v>4000</v>
      </c>
      <c r="B11" s="222">
        <f>IF(消防車両一覧表29!P11=0,"",消防車両一覧表29!P11)</f>
        <v>5710</v>
      </c>
      <c r="C11" s="222">
        <f>IF(消防車両一覧表29!Q11=0,"",消防車両一覧表29!Q11)</f>
        <v>1900</v>
      </c>
      <c r="D11" s="222">
        <f>IF(消防車両一覧表29!R11=0,"",消防車両一覧表29!R11)</f>
        <v>2740</v>
      </c>
      <c r="E11" s="222">
        <f>IF(消防車両一覧表29!S11=0,"",消防車両一覧表29!S11)</f>
        <v>6</v>
      </c>
      <c r="F11" s="222">
        <f>IF(消防車両一覧表29!T11=0,"",消防車両一覧表29!T11)</f>
        <v>4850</v>
      </c>
      <c r="G11" s="222">
        <f>IF(消防車両一覧表29!U11=0,"",消防車両一覧表29!U11)</f>
        <v>6080</v>
      </c>
      <c r="H11" s="223">
        <f>IF(消防車両一覧表29!V11=0,"",消防車両一覧表29!V11)</f>
        <v>38687</v>
      </c>
    </row>
    <row r="12" spans="1:8" ht="20.45" customHeight="1">
      <c r="A12" s="224">
        <f>IF(消防車両一覧表29!O12=0,"",消防車両一覧表29!O12)</f>
        <v>6400</v>
      </c>
      <c r="B12" s="224">
        <f>IF(消防車両一覧表29!P12=0,"",消防車両一覧表29!P12)</f>
        <v>7500</v>
      </c>
      <c r="C12" s="224">
        <f>IF(消防車両一覧表29!Q12=0,"",消防車両一覧表29!Q12)</f>
        <v>2330</v>
      </c>
      <c r="D12" s="224">
        <f>IF(消防車両一覧表29!R12=0,"",消防車両一覧表29!R12)</f>
        <v>3020</v>
      </c>
      <c r="E12" s="224">
        <f>IF(消防車両一覧表29!S12=0,"",消防車両一覧表29!S12)</f>
        <v>6</v>
      </c>
      <c r="F12" s="224">
        <f>IF(消防車両一覧表29!T12=0,"",消防車両一覧表29!T12)</f>
        <v>11670</v>
      </c>
      <c r="G12" s="224">
        <f>IF(消防車両一覧表29!U12=0,"",消防車両一覧表29!U12)</f>
        <v>12900</v>
      </c>
      <c r="H12" s="225">
        <f>IF(消防車両一覧表29!V12=0,"",消防車両一覧表29!V12)</f>
        <v>42583</v>
      </c>
    </row>
    <row r="13" spans="1:8" ht="20.45" customHeight="1">
      <c r="A13" s="224">
        <f>IF(消防車両一覧表29!O13=0,"",消防車両一覧表29!O13)</f>
        <v>6400</v>
      </c>
      <c r="B13" s="224">
        <f>IF(消防車両一覧表29!P13=0,"",消防車両一覧表29!P13)</f>
        <v>7800</v>
      </c>
      <c r="C13" s="224">
        <f>IF(消防車両一覧表29!Q13=0,"",消防車両一覧表29!Q13)</f>
        <v>2300</v>
      </c>
      <c r="D13" s="224">
        <f>IF(消防車両一覧表29!R13=0,"",消防車両一覧表29!R13)</f>
        <v>3170</v>
      </c>
      <c r="E13" s="224">
        <f>IF(消防車両一覧表29!S13=0,"",消防車両一覧表29!S13)</f>
        <v>6</v>
      </c>
      <c r="F13" s="224">
        <f>IF(消防車両一覧表29!T13=0,"",消防車両一覧表29!T13)</f>
        <v>11640</v>
      </c>
      <c r="G13" s="224">
        <f>IF(消防車両一覧表29!U13=0,"",消防車両一覧表29!U13)</f>
        <v>11970</v>
      </c>
      <c r="H13" s="225">
        <f>IF(消防車両一覧表29!V13=0,"",消防車両一覧表29!V13)</f>
        <v>41214</v>
      </c>
    </row>
    <row r="14" spans="1:8" ht="20.45" customHeight="1">
      <c r="A14" s="224">
        <f>IF(消防車両一覧表29!O14=0,"",消防車両一覧表29!O14)</f>
        <v>8860</v>
      </c>
      <c r="B14" s="224">
        <f>IF(消防車両一覧表29!P14=0,"",消防車両一覧表29!P14)</f>
        <v>10620</v>
      </c>
      <c r="C14" s="224">
        <f>IF(消防車両一覧表29!Q14=0,"",消防車両一覧表29!Q14)</f>
        <v>2490</v>
      </c>
      <c r="D14" s="224">
        <f>IF(消防車両一覧表29!R14=0,"",消防車両一覧表29!R14)</f>
        <v>3500</v>
      </c>
      <c r="E14" s="224">
        <f>IF(消防車両一覧表29!S14=0,"",消防車両一覧表29!S14)</f>
        <v>6</v>
      </c>
      <c r="F14" s="224">
        <f>IF(消防車両一覧表29!T14=0,"",消防車両一覧表29!T14)</f>
        <v>19700</v>
      </c>
      <c r="G14" s="224">
        <f>IF(消防車両一覧表29!U14=0,"",消防車両一覧表29!U14)</f>
        <v>20300</v>
      </c>
      <c r="H14" s="225">
        <f>IF(消防車両一覧表29!V14=0,"",消防車両一覧表29!V14)</f>
        <v>40909</v>
      </c>
    </row>
    <row r="15" spans="1:8" ht="20.45" customHeight="1">
      <c r="A15" s="224">
        <f>IF(消防車両一覧表29!O15=0,"",消防車両一覧表29!O15)</f>
        <v>2690</v>
      </c>
      <c r="B15" s="224">
        <f>IF(消防車両一覧表29!P15=0,"",消防車両一覧表29!P15)</f>
        <v>5620</v>
      </c>
      <c r="C15" s="224">
        <f>IF(消防車両一覧表29!Q15=0,"",消防車両一覧表29!Q15)</f>
        <v>1890</v>
      </c>
      <c r="D15" s="224">
        <f>IF(消防車両一覧表29!R15=0,"",消防車両一覧表29!R15)</f>
        <v>2490</v>
      </c>
      <c r="E15" s="224">
        <f>IF(消防車両一覧表29!S15=0,"",消防車両一覧表29!S15)</f>
        <v>7</v>
      </c>
      <c r="F15" s="224">
        <f>IF(消防車両一覧表29!T15=0,"",消防車両一覧表29!T15)</f>
        <v>2790</v>
      </c>
      <c r="G15" s="224">
        <f>IF(消防車両一覧表29!U15=0,"",消防車両一覧表29!U15)</f>
        <v>3175</v>
      </c>
      <c r="H15" s="225">
        <f>IF(消防車両一覧表29!V15=0,"",消防車両一覧表29!V15)</f>
        <v>41579</v>
      </c>
    </row>
    <row r="16" spans="1:8" ht="20.45" customHeight="1">
      <c r="A16" s="224">
        <f>IF(消防車両一覧表29!O16=0,"",消防車両一覧表29!O16)</f>
        <v>2690</v>
      </c>
      <c r="B16" s="224">
        <f>IF(消防車両一覧表29!P16=0,"",消防車両一覧表29!P16)</f>
        <v>5650</v>
      </c>
      <c r="C16" s="224">
        <f>IF(消防車両一覧表29!Q16=0,"",消防車両一覧表29!Q16)</f>
        <v>1890</v>
      </c>
      <c r="D16" s="224">
        <f>IF(消防車両一覧表29!R16=0,"",消防車両一覧表29!R16)</f>
        <v>2490</v>
      </c>
      <c r="E16" s="224">
        <f>IF(消防車両一覧表29!S16=0,"",消防車両一覧表29!S16)</f>
        <v>7</v>
      </c>
      <c r="F16" s="224">
        <f>IF(消防車両一覧表29!T16=0,"",消防車両一覧表29!T16)</f>
        <v>2840</v>
      </c>
      <c r="G16" s="224">
        <f>IF(消防車両一覧表29!U16=0,"",消防車両一覧表29!U16)</f>
        <v>3225</v>
      </c>
      <c r="H16" s="225">
        <f>IF(消防車両一覧表29!V16=0,"",消防車両一覧表29!V16)</f>
        <v>42675</v>
      </c>
    </row>
    <row r="17" spans="1:8" ht="20.45" customHeight="1">
      <c r="A17" s="224">
        <f>IF(消防車両一覧表29!O17=0,"",消防車両一覧表29!O17)</f>
        <v>2690</v>
      </c>
      <c r="B17" s="224">
        <f>IF(消防車両一覧表29!P17=0,"",消防車両一覧表29!P17)</f>
        <v>5620</v>
      </c>
      <c r="C17" s="224">
        <f>IF(消防車両一覧表29!Q17=0,"",消防車両一覧表29!Q17)</f>
        <v>1900</v>
      </c>
      <c r="D17" s="224">
        <f>IF(消防車両一覧表29!R17=0,"",消防車両一覧表29!R17)</f>
        <v>2490</v>
      </c>
      <c r="E17" s="224">
        <f>IF(消防車両一覧表29!S17=0,"",消防車両一覧表29!S17)</f>
        <v>7</v>
      </c>
      <c r="F17" s="224">
        <f>IF(消防車両一覧表29!T17=0,"",消防車両一覧表29!T17)</f>
        <v>2830</v>
      </c>
      <c r="G17" s="224">
        <f>IF(消防車両一覧表29!U17=0,"",消防車両一覧表29!U17)</f>
        <v>3215</v>
      </c>
      <c r="H17" s="225">
        <f>IF(消防車両一覧表29!V17=0,"",消防車両一覧表29!V17)</f>
        <v>41214</v>
      </c>
    </row>
    <row r="18" spans="1:8" ht="20.45" customHeight="1">
      <c r="A18" s="224">
        <f>IF(消防車両一覧表29!O18=0,"",消防車両一覧表29!O18)</f>
        <v>2690</v>
      </c>
      <c r="B18" s="224">
        <f>IF(消防車両一覧表29!P18=0,"",消防車両一覧表29!P18)</f>
        <v>5380</v>
      </c>
      <c r="C18" s="224">
        <f>IF(消防車両一覧表29!Q18=0,"",消防車両一覧表29!Q18)</f>
        <v>1880</v>
      </c>
      <c r="D18" s="224">
        <f>IF(消防車両一覧表29!R18=0,"",消防車両一覧表29!R18)</f>
        <v>2450</v>
      </c>
      <c r="E18" s="224">
        <f>IF(消防車両一覧表29!S18=0,"",消防車両一覧表29!S18)</f>
        <v>8</v>
      </c>
      <c r="F18" s="224">
        <f>IF(消防車両一覧表29!T18=0,"",消防車両一覧表29!T18)</f>
        <v>2490</v>
      </c>
      <c r="G18" s="224">
        <f>IF(消防車両一覧表29!U18=0,"",消防車両一覧表29!U18)</f>
        <v>2930</v>
      </c>
      <c r="H18" s="225">
        <f>IF(消防車両一覧表29!V18=0,"",消防車両一覧表29!V18)</f>
        <v>41548</v>
      </c>
    </row>
    <row r="19" spans="1:8" ht="20.45" customHeight="1">
      <c r="A19" s="224">
        <f>IF(消防車両一覧表29!O19=0,"",消防車両一覧表29!O19)</f>
        <v>1590</v>
      </c>
      <c r="B19" s="224">
        <f>IF(消防車両一覧表29!P19=0,"",消防車両一覧表29!P19)</f>
        <v>4410</v>
      </c>
      <c r="C19" s="224">
        <f>IF(消防車両一覧表29!Q19=0,"",消防車両一覧表29!Q19)</f>
        <v>1690</v>
      </c>
      <c r="D19" s="224">
        <f>IF(消防車両一覧表29!R19=0,"",消防車両一覧表29!R19)</f>
        <v>1990</v>
      </c>
      <c r="E19" s="224">
        <f>IF(消防車両一覧表29!S19=0,"",消防車両一覧表29!S19)</f>
        <v>5</v>
      </c>
      <c r="F19" s="224">
        <f>IF(消防車両一覧表29!T19=0,"",消防車両一覧表29!T19)</f>
        <v>1450</v>
      </c>
      <c r="G19" s="224">
        <f>IF(消防車両一覧表29!U19=0,"",消防車両一覧表29!U19)</f>
        <v>2025</v>
      </c>
      <c r="H19" s="225">
        <f>IF(消防車両一覧表29!V19=0,"",消防車両一覧表29!V19)</f>
        <v>44272</v>
      </c>
    </row>
    <row r="20" spans="1:8" ht="20.45" customHeight="1">
      <c r="A20" s="224">
        <f>IF(消防車両一覧表29!O20=0,"",消防車両一覧表29!O20)</f>
        <v>650</v>
      </c>
      <c r="B20" s="224">
        <f>IF(消防車両一覧表29!P20=0,"",消防車両一覧表29!P20)</f>
        <v>3390</v>
      </c>
      <c r="C20" s="224">
        <f>IF(消防車両一覧表29!Q20=0,"",消防車両一覧表29!Q20)</f>
        <v>1470</v>
      </c>
      <c r="D20" s="224">
        <f>IF(消防車両一覧表29!R20=0,"",消防車両一覧表29!R20)</f>
        <v>1920</v>
      </c>
      <c r="E20" s="224">
        <f>IF(消防車両一覧表29!S20=0,"",消防車両一覧表29!S20)</f>
        <v>4</v>
      </c>
      <c r="F20" s="224">
        <f>IF(消防車両一覧表29!T20=0,"",消防車両一覧表29!T20)</f>
        <v>250</v>
      </c>
      <c r="G20" s="224">
        <f>IF(消防車両一覧表29!U20=0,"",消防車両一覧表29!U20)</f>
        <v>1390</v>
      </c>
      <c r="H20" s="225">
        <f>IF(消防車両一覧表29!V20=0,"",消防車両一覧表29!V20)</f>
        <v>44224</v>
      </c>
    </row>
    <row r="21" spans="1:8" ht="20.45" customHeight="1">
      <c r="A21" s="224">
        <f>IF(消防車両一覧表29!O21=0,"",消防車両一覧表29!O21)</f>
        <v>1990</v>
      </c>
      <c r="B21" s="224">
        <f>IF(消防車両一覧表29!P21=0,"",消防車両一覧表29!P21)</f>
        <v>4770</v>
      </c>
      <c r="C21" s="224">
        <f>IF(消防車両一覧表29!Q21=0,"",消防車両一覧表29!Q21)</f>
        <v>1690</v>
      </c>
      <c r="D21" s="224">
        <f>IF(消防車両一覧表29!R21=0,"",消防車両一覧表29!R21)</f>
        <v>2150</v>
      </c>
      <c r="E21" s="224">
        <f>IF(消防車両一覧表29!S21=0,"",消防車両一覧表29!S21)</f>
        <v>3</v>
      </c>
      <c r="F21" s="224">
        <f>IF(消防車両一覧表29!T21=0,"",消防車両一覧表29!T21)</f>
        <v>1940</v>
      </c>
      <c r="G21" s="224">
        <f>IF(消防車両一覧表29!U21=0,"",消防車両一覧表29!U21)</f>
        <v>3605</v>
      </c>
      <c r="H21" s="225">
        <f>IF(消防車両一覧表29!V21=0,"",消防車両一覧表29!V21)</f>
        <v>40118</v>
      </c>
    </row>
    <row r="22" spans="1:8" ht="20.45" customHeight="1" thickBot="1">
      <c r="A22" s="226">
        <f>IF(消防車両一覧表29!O22=0,"",消防車両一覧表29!O22)</f>
        <v>4000</v>
      </c>
      <c r="B22" s="226">
        <f>IF(消防車両一覧表29!P22=0,"",消防車両一覧表29!P22)</f>
        <v>5770</v>
      </c>
      <c r="C22" s="226">
        <f>IF(消防車両一覧表29!Q22=0,"",消防車両一覧表29!Q22)</f>
        <v>1920</v>
      </c>
      <c r="D22" s="226">
        <f>IF(消防車両一覧表29!R22=0,"",消防車両一覧表29!R22)</f>
        <v>3050</v>
      </c>
      <c r="E22" s="226">
        <f>IF(消防車両一覧表29!S22=0,"",消防車両一覧表29!S22)</f>
        <v>5</v>
      </c>
      <c r="F22" s="226">
        <f>IF(消防車両一覧表29!T22=0,"",消防車両一覧表29!T22)</f>
        <v>5970</v>
      </c>
      <c r="G22" s="226">
        <f>IF(消防車両一覧表29!U22=0,"",消防車両一覧表29!U22)</f>
        <v>6845</v>
      </c>
      <c r="H22" s="227">
        <f>IF(消防車両一覧表29!V22=0,"",消防車両一覧表29!V22)</f>
        <v>43190</v>
      </c>
    </row>
    <row r="23" spans="1:8" ht="20.45" customHeight="1">
      <c r="A23" s="222">
        <f>IF(消防車両一覧表29!O23=0,"",消防車両一覧表29!O23)</f>
        <v>4000</v>
      </c>
      <c r="B23" s="222">
        <f>IF(消防車両一覧表29!P23=0,"",消防車両一覧表29!P23)</f>
        <v>5670</v>
      </c>
      <c r="C23" s="222">
        <f>IF(消防車両一覧表29!Q23=0,"",消防車両一覧表29!Q23)</f>
        <v>1880</v>
      </c>
      <c r="D23" s="222">
        <f>IF(消防車両一覧表29!R23=0,"",消防車両一覧表29!R23)</f>
        <v>2920</v>
      </c>
      <c r="E23" s="222">
        <f>IF(消防車両一覧表29!S23=0,"",消防車両一覧表29!S23)</f>
        <v>5</v>
      </c>
      <c r="F23" s="222">
        <f>IF(消防車両一覧表29!T23=0,"",消防車両一覧表29!T23)</f>
        <v>4980</v>
      </c>
      <c r="G23" s="222">
        <f>IF(消防車両一覧表29!U23=0,"",消防車両一覧表29!U23)</f>
        <v>6155</v>
      </c>
      <c r="H23" s="223">
        <f>IF(消防車両一覧表29!V23=0,"",消防車両一覧表29!V23)</f>
        <v>40878</v>
      </c>
    </row>
    <row r="24" spans="1:8" ht="20.45" customHeight="1">
      <c r="A24" s="224">
        <f>IF(消防車両一覧表29!O24=0,"",消防車両一覧表29!O24)</f>
        <v>6400</v>
      </c>
      <c r="B24" s="224">
        <f>IF(消防車両一覧表29!P24=0,"",消防車両一覧表29!P24)</f>
        <v>7500</v>
      </c>
      <c r="C24" s="224">
        <f>IF(消防車両一覧表29!Q24=0,"",消防車両一覧表29!Q24)</f>
        <v>2400</v>
      </c>
      <c r="D24" s="224">
        <f>IF(消防車両一覧表29!R24=0,"",消防車両一覧表29!R24)</f>
        <v>3000</v>
      </c>
      <c r="E24" s="224">
        <f>IF(消防車両一覧表29!S24=0,"",消防車両一覧表29!S24)</f>
        <v>6</v>
      </c>
      <c r="F24" s="224">
        <f>IF(消防車両一覧表29!T24=0,"",消防車両一覧表29!T24)</f>
        <v>8790</v>
      </c>
      <c r="G24" s="224">
        <f>IF(消防車両一覧表29!U24=0,"",消防車両一覧表29!U24)</f>
        <v>10930</v>
      </c>
      <c r="H24" s="225">
        <f>IF(消防車両一覧表29!V24=0,"",消防車両一覧表29!V24)</f>
        <v>41214</v>
      </c>
    </row>
    <row r="25" spans="1:8" ht="20.45" customHeight="1">
      <c r="A25" s="224">
        <f>IF(消防車両一覧表29!O25=0,"",消防車両一覧表29!O25)</f>
        <v>2690</v>
      </c>
      <c r="B25" s="224">
        <f>IF(消防車両一覧表29!P25=0,"",消防車両一覧表29!P25)</f>
        <v>5650</v>
      </c>
      <c r="C25" s="224">
        <f>IF(消防車両一覧表29!Q25=0,"",消防車両一覧表29!Q25)</f>
        <v>1890</v>
      </c>
      <c r="D25" s="224">
        <f>IF(消防車両一覧表29!R25=0,"",消防車両一覧表29!R25)</f>
        <v>2490</v>
      </c>
      <c r="E25" s="224">
        <f>IF(消防車両一覧表29!S25=0,"",消防車両一覧表29!S25)</f>
        <v>7</v>
      </c>
      <c r="F25" s="224">
        <f>IF(消防車両一覧表29!T25=0,"",消防車両一覧表29!T25)</f>
        <v>2840</v>
      </c>
      <c r="G25" s="224">
        <f>IF(消防車両一覧表29!U25=0,"",消防車両一覧表29!U25)</f>
        <v>3225</v>
      </c>
      <c r="H25" s="225">
        <f>IF(消防車両一覧表29!V25=0,"",消防車両一覧表29!V25)</f>
        <v>43525</v>
      </c>
    </row>
    <row r="26" spans="1:8" ht="20.45" customHeight="1" thickBot="1">
      <c r="A26" s="226">
        <f>IF(消防車両一覧表29!O26=0,"",消防車両一覧表29!O26)</f>
        <v>2690</v>
      </c>
      <c r="B26" s="226">
        <f>IF(消防車両一覧表29!P26=0,"",消防車両一覧表29!P26)</f>
        <v>5620</v>
      </c>
      <c r="C26" s="226">
        <f>IF(消防車両一覧表29!Q26=0,"",消防車両一覧表29!Q26)</f>
        <v>1890</v>
      </c>
      <c r="D26" s="226">
        <f>IF(消防車両一覧表29!R26=0,"",消防車両一覧表29!R26)</f>
        <v>2490</v>
      </c>
      <c r="E26" s="226">
        <f>IF(消防車両一覧表29!S26=0,"",消防車両一覧表29!S26)</f>
        <v>7</v>
      </c>
      <c r="F26" s="226">
        <f>IF(消防車両一覧表29!T26=0,"",消防車両一覧表29!T26)</f>
        <v>2780</v>
      </c>
      <c r="G26" s="226">
        <f>IF(消防車両一覧表29!U26=0,"",消防車両一覧表29!U26)</f>
        <v>3165</v>
      </c>
      <c r="H26" s="227">
        <f>IF(消防車両一覧表29!V26=0,"",消防車両一覧表29!V26)</f>
        <v>40969</v>
      </c>
    </row>
    <row r="27" spans="1:8" ht="20.45" customHeight="1">
      <c r="A27" s="222">
        <f>IF(消防車両一覧表29!O27=0,"",消防車両一覧表29!O27)</f>
        <v>4000</v>
      </c>
      <c r="B27" s="222">
        <f>IF(消防車両一覧表29!P27=0,"",消防車両一覧表29!P27)</f>
        <v>5210</v>
      </c>
      <c r="C27" s="222">
        <f>IF(消防車両一覧表29!Q27=0,"",消防車両一覧表29!Q27)</f>
        <v>1900</v>
      </c>
      <c r="D27" s="222">
        <f>IF(消防車両一覧表29!R27=0,"",消防車両一覧表29!R27)</f>
        <v>2550</v>
      </c>
      <c r="E27" s="222">
        <f>IF(消防車両一覧表29!S27=0,"",消防車両一覧表29!S27)</f>
        <v>5</v>
      </c>
      <c r="F27" s="222">
        <f>IF(消防車両一覧表29!T27=0,"",消防車両一覧表29!T27)</f>
        <v>4810</v>
      </c>
      <c r="G27" s="222">
        <f>IF(消防車両一覧表29!U27=0,"",消防車両一覧表29!U27)</f>
        <v>5985</v>
      </c>
      <c r="H27" s="223">
        <f>IF(消防車両一覧表29!V27=0,"",消防車両一覧表29!V27)</f>
        <v>39753</v>
      </c>
    </row>
    <row r="28" spans="1:8" ht="20.45" customHeight="1">
      <c r="A28" s="224">
        <f>IF(消防車両一覧表29!O28=0,"",消防車両一覧表29!O28)</f>
        <v>2690</v>
      </c>
      <c r="B28" s="224">
        <f>IF(消防車両一覧表29!P28=0,"",消防車両一覧表29!P28)</f>
        <v>5650</v>
      </c>
      <c r="C28" s="224">
        <f>IF(消防車両一覧表29!Q28=0,"",消防車両一覧表29!Q28)</f>
        <v>1890</v>
      </c>
      <c r="D28" s="224">
        <f>IF(消防車両一覧表29!R28=0,"",消防車両一覧表29!R28)</f>
        <v>2490</v>
      </c>
      <c r="E28" s="224">
        <f>IF(消防車両一覧表29!S28=0,"",消防車両一覧表29!S28)</f>
        <v>7</v>
      </c>
      <c r="F28" s="224">
        <f>IF(消防車両一覧表29!T28=0,"",消防車両一覧表29!T28)</f>
        <v>2810</v>
      </c>
      <c r="G28" s="224">
        <f>IF(消防車両一覧表29!U28=0,"",消防車両一覧表29!U28)</f>
        <v>3195</v>
      </c>
      <c r="H28" s="225">
        <f>IF(消防車両一覧表29!V28=0,"",消防車両一覧表29!V28)</f>
        <v>42736</v>
      </c>
    </row>
    <row r="29" spans="1:8" ht="20.45" customHeight="1" thickBot="1">
      <c r="A29" s="226" t="str">
        <f>IF(消防車両一覧表29!O29=0,"",消防車両一覧表29!O29)</f>
        <v/>
      </c>
      <c r="B29" s="226" t="str">
        <f>IF(消防車両一覧表29!P29=0,"",消防車両一覧表29!P29)</f>
        <v/>
      </c>
      <c r="C29" s="226" t="str">
        <f>IF(消防車両一覧表29!Q29=0,"",消防車両一覧表29!Q29)</f>
        <v/>
      </c>
      <c r="D29" s="226" t="str">
        <f>IF(消防車両一覧表29!R29=0,"",消防車両一覧表29!R29)</f>
        <v/>
      </c>
      <c r="E29" s="226" t="str">
        <f>IF(消防車両一覧表29!S29=0,"",消防車両一覧表29!S29)</f>
        <v/>
      </c>
      <c r="F29" s="226" t="str">
        <f>IF(消防車両一覧表29!T29=0,"",消防車両一覧表29!T29)</f>
        <v/>
      </c>
      <c r="G29" s="226" t="str">
        <f>IF(消防車両一覧表29!U29=0,"",消防車両一覧表29!U29)</f>
        <v/>
      </c>
      <c r="H29" s="227" t="str">
        <f>IF(消防車両一覧表29!V29=0,"",消防車両一覧表29!V29)</f>
        <v/>
      </c>
    </row>
    <row r="30" spans="1:8" ht="20.45" customHeight="1">
      <c r="A30" s="222">
        <f>IF(消防車両一覧表29!O30=0,"",消防車両一覧表29!O30)</f>
        <v>4000</v>
      </c>
      <c r="B30" s="222">
        <f>IF(消防車両一覧表29!P30=0,"",消防車両一覧表29!P30)</f>
        <v>5990</v>
      </c>
      <c r="C30" s="222">
        <f>IF(消防車両一覧表29!Q30=0,"",消防車両一覧表29!Q30)</f>
        <v>1920</v>
      </c>
      <c r="D30" s="222">
        <f>IF(消防車両一覧表29!R30=0,"",消防車両一覧表29!R30)</f>
        <v>3080</v>
      </c>
      <c r="E30" s="222">
        <f>IF(消防車両一覧表29!S30=0,"",消防車両一覧表29!S30)</f>
        <v>5</v>
      </c>
      <c r="F30" s="222">
        <f>IF(消防車両一覧表29!T30=0,"",消防車両一覧表29!T30)</f>
        <v>5940</v>
      </c>
      <c r="G30" s="222">
        <f>IF(消防車両一覧表29!U30=0,"",消防車両一覧表29!U30)</f>
        <v>6815</v>
      </c>
      <c r="H30" s="223">
        <f>IF(消防車両一覧表29!V30=0,"",消防車両一覧表29!V30)</f>
        <v>41579</v>
      </c>
    </row>
    <row r="31" spans="1:8" ht="20.45" customHeight="1">
      <c r="A31" s="224">
        <f>IF(消防車両一覧表29!O31=0,"",消防車両一覧表29!O31)</f>
        <v>4000</v>
      </c>
      <c r="B31" s="224">
        <f>IF(消防車両一覧表29!P31=0,"",消防車両一覧表29!P31)</f>
        <v>5800</v>
      </c>
      <c r="C31" s="224">
        <f>IF(消防車両一覧表29!Q31=0,"",消防車両一覧表29!Q31)</f>
        <v>1880</v>
      </c>
      <c r="D31" s="224">
        <f>IF(消防車両一覧表29!R31=0,"",消防車両一覧表29!R31)</f>
        <v>2770</v>
      </c>
      <c r="E31" s="224">
        <f>IF(消防車両一覧表29!S31=0,"",消防車両一覧表29!S31)</f>
        <v>6</v>
      </c>
      <c r="F31" s="224">
        <f>IF(消防車両一覧表29!T31=0,"",消防車両一覧表29!T31)</f>
        <v>4910</v>
      </c>
      <c r="G31" s="224">
        <f>IF(消防車両一覧表29!U31=0,"",消防車両一覧表29!U31)</f>
        <v>5240</v>
      </c>
      <c r="H31" s="225">
        <f>IF(消防車両一覧表29!V31=0,"",消防車両一覧表29!V31)</f>
        <v>38322</v>
      </c>
    </row>
    <row r="32" spans="1:8" ht="20.45" customHeight="1">
      <c r="A32" s="224">
        <f>IF(消防車両一覧表29!O32=0,"",消防車両一覧表29!O32)</f>
        <v>2690</v>
      </c>
      <c r="B32" s="224">
        <f>IF(消防車両一覧表29!P32=0,"",消防車両一覧表29!P32)</f>
        <v>5650</v>
      </c>
      <c r="C32" s="224">
        <f>IF(消防車両一覧表29!Q32=0,"",消防車両一覧表29!Q32)</f>
        <v>1890</v>
      </c>
      <c r="D32" s="224">
        <f>IF(消防車両一覧表29!R32=0,"",消防車両一覧表29!R32)</f>
        <v>2490</v>
      </c>
      <c r="E32" s="224">
        <f>IF(消防車両一覧表29!S32=0,"",消防車両一覧表29!S32)</f>
        <v>7</v>
      </c>
      <c r="F32" s="224">
        <f>IF(消防車両一覧表29!T32=0,"",消防車両一覧表29!T32)</f>
        <v>2830</v>
      </c>
      <c r="G32" s="224">
        <f>IF(消防車両一覧表29!U32=0,"",消防車両一覧表29!U32)</f>
        <v>3215</v>
      </c>
      <c r="H32" s="225" t="str">
        <f>IF(消防車両一覧表29!V32=0,"",消防車両一覧表29!V32)</f>
        <v>令和2年3月</v>
      </c>
    </row>
    <row r="33" spans="1:8" ht="20.45" customHeight="1" thickBot="1">
      <c r="A33" s="226" t="str">
        <f>IF(消防車両一覧表29!O33=0,"",消防車両一覧表29!O33)</f>
        <v/>
      </c>
      <c r="B33" s="226" t="str">
        <f>IF(消防車両一覧表29!P33=0,"",消防車両一覧表29!P33)</f>
        <v/>
      </c>
      <c r="C33" s="226" t="str">
        <f>IF(消防車両一覧表29!Q33=0,"",消防車両一覧表29!Q33)</f>
        <v/>
      </c>
      <c r="D33" s="226" t="str">
        <f>IF(消防車両一覧表29!R33=0,"",消防車両一覧表29!R33)</f>
        <v/>
      </c>
      <c r="E33" s="226" t="str">
        <f>IF(消防車両一覧表29!S33=0,"",消防車両一覧表29!S33)</f>
        <v/>
      </c>
      <c r="F33" s="226" t="str">
        <f>IF(消防車両一覧表29!T33=0,"",消防車両一覧表29!T33)</f>
        <v/>
      </c>
      <c r="G33" s="226" t="str">
        <f>IF(消防車両一覧表29!U33=0,"",消防車両一覧表29!U33)</f>
        <v/>
      </c>
      <c r="H33" s="227" t="str">
        <f>IF(消防車両一覧表29!V33=0,"",消防車両一覧表29!V33)</f>
        <v/>
      </c>
    </row>
    <row r="34" spans="1:8" ht="20.45" customHeight="1">
      <c r="A34" s="222">
        <f>IF(消防車両一覧表29!O34=0,"",消防車両一覧表29!O34)</f>
        <v>4000</v>
      </c>
      <c r="B34" s="222">
        <f>IF(消防車両一覧表29!P34=0,"",消防車両一覧表29!P34)</f>
        <v>5730</v>
      </c>
      <c r="C34" s="222">
        <f>IF(消防車両一覧表29!Q34=0,"",消防車両一覧表29!Q34)</f>
        <v>1920</v>
      </c>
      <c r="D34" s="222">
        <f>IF(消防車両一覧表29!R34=0,"",消防車両一覧表29!R34)</f>
        <v>3040</v>
      </c>
      <c r="E34" s="222">
        <f>IF(消防車両一覧表29!S34=0,"",消防車両一覧表29!S34)</f>
        <v>5</v>
      </c>
      <c r="F34" s="222">
        <f>IF(消防車両一覧表29!T34=0,"",消防車両一覧表29!T34)</f>
        <v>6000</v>
      </c>
      <c r="G34" s="222">
        <f>IF(消防車両一覧表29!U34=0,"",消防車両一覧表29!U34)</f>
        <v>6875</v>
      </c>
      <c r="H34" s="223">
        <f>IF(消防車両一覧表29!V34=0,"",消防車両一覧表29!V34)</f>
        <v>42064</v>
      </c>
    </row>
    <row r="35" spans="1:8" ht="20.45" customHeight="1">
      <c r="A35" s="224" t="str">
        <f>IF(消防車両一覧表29!O35=0,"",消防車両一覧表29!O35)</f>
        <v/>
      </c>
      <c r="B35" s="224" t="str">
        <f>IF(消防車両一覧表29!P35=0,"",消防車両一覧表29!P35)</f>
        <v/>
      </c>
      <c r="C35" s="224" t="str">
        <f>IF(消防車両一覧表29!Q35=0,"",消防車両一覧表29!Q35)</f>
        <v/>
      </c>
      <c r="D35" s="224" t="str">
        <f>IF(消防車両一覧表29!R35=0,"",消防車両一覧表29!R35)</f>
        <v/>
      </c>
      <c r="E35" s="224" t="str">
        <f>IF(消防車両一覧表29!S35=0,"",消防車両一覧表29!S35)</f>
        <v/>
      </c>
      <c r="F35" s="224" t="str">
        <f>IF(消防車両一覧表29!T35=0,"",消防車両一覧表29!T35)</f>
        <v/>
      </c>
      <c r="G35" s="224" t="str">
        <f>IF(消防車両一覧表29!U35=0,"",消防車両一覧表29!U35)</f>
        <v/>
      </c>
      <c r="H35" s="225" t="str">
        <f>IF(消防車両一覧表29!V35=0,"",消防車両一覧表29!V35)</f>
        <v/>
      </c>
    </row>
    <row r="36" spans="1:8" ht="20.45" customHeight="1" thickBot="1">
      <c r="A36" s="226" t="str">
        <f>IF(消防車両一覧表29!O36=0,"",消防車両一覧表29!O36)</f>
        <v/>
      </c>
      <c r="B36" s="226" t="str">
        <f>IF(消防車両一覧表29!P36=0,"",消防車両一覧表29!P36)</f>
        <v/>
      </c>
      <c r="C36" s="226" t="str">
        <f>IF(消防車両一覧表29!Q36=0,"",消防車両一覧表29!Q36)</f>
        <v/>
      </c>
      <c r="D36" s="226" t="str">
        <f>IF(消防車両一覧表29!R36=0,"",消防車両一覧表29!R36)</f>
        <v/>
      </c>
      <c r="E36" s="226" t="str">
        <f>IF(消防車両一覧表29!S36=0,"",消防車両一覧表29!S36)</f>
        <v/>
      </c>
      <c r="F36" s="226" t="str">
        <f>IF(消防車両一覧表29!T36=0,"",消防車両一覧表29!T36)</f>
        <v/>
      </c>
      <c r="G36" s="226" t="str">
        <f>IF(消防車両一覧表29!U36=0,"",消防車両一覧表29!U36)</f>
        <v/>
      </c>
      <c r="H36" s="227" t="str">
        <f>IF(消防車両一覧表29!V36=0,"",消防車両一覧表29!V36)</f>
        <v/>
      </c>
    </row>
    <row r="37" spans="1:8" ht="20.45" customHeight="1">
      <c r="A37" s="222">
        <f>IF(消防車両一覧表29!O37=0,"",消防車両一覧表29!O37)</f>
        <v>4000</v>
      </c>
      <c r="B37" s="222">
        <f>IF(消防車両一覧表29!P37=0,"",消防車両一覧表29!P37)</f>
        <v>5770</v>
      </c>
      <c r="C37" s="222">
        <f>IF(消防車両一覧表29!Q37=0,"",消防車両一覧表29!Q37)</f>
        <v>1900</v>
      </c>
      <c r="D37" s="222">
        <f>IF(消防車両一覧表29!R37=0,"",消防車両一覧表29!R37)</f>
        <v>2750</v>
      </c>
      <c r="E37" s="222">
        <f>IF(消防車両一覧表29!S37=0,"",消防車両一覧表29!S37)</f>
        <v>5</v>
      </c>
      <c r="F37" s="222">
        <f>IF(消防車両一覧表29!T37=0,"",消防車両一覧表29!T37)</f>
        <v>6060</v>
      </c>
      <c r="G37" s="222">
        <f>IF(消防車両一覧表29!U37=0,"",消防車両一覧表29!U37)</f>
        <v>6935</v>
      </c>
      <c r="H37" s="223">
        <f>IF(消防車両一覧表29!V37=0,"",消防車両一覧表29!V37)</f>
        <v>43497</v>
      </c>
    </row>
    <row r="38" spans="1:8" ht="20.45" customHeight="1">
      <c r="A38" s="224" t="str">
        <f>IF(消防車両一覧表29!O38=0,"",消防車両一覧表29!O38)</f>
        <v/>
      </c>
      <c r="B38" s="224" t="str">
        <f>IF(消防車両一覧表29!P38=0,"",消防車両一覧表29!P38)</f>
        <v/>
      </c>
      <c r="C38" s="224" t="str">
        <f>IF(消防車両一覧表29!Q38=0,"",消防車両一覧表29!Q38)</f>
        <v/>
      </c>
      <c r="D38" s="224" t="str">
        <f>IF(消防車両一覧表29!R38=0,"",消防車両一覧表29!R38)</f>
        <v/>
      </c>
      <c r="E38" s="224" t="str">
        <f>IF(消防車両一覧表29!S38=0,"",消防車両一覧表29!S38)</f>
        <v/>
      </c>
      <c r="F38" s="224" t="str">
        <f>IF(消防車両一覧表29!T38=0,"",消防車両一覧表29!T38)</f>
        <v/>
      </c>
      <c r="G38" s="224" t="str">
        <f>IF(消防車両一覧表29!U38=0,"",消防車両一覧表29!U38)</f>
        <v/>
      </c>
      <c r="H38" s="225" t="str">
        <f>IF(消防車両一覧表29!V38=0,"",消防車両一覧表29!V38)</f>
        <v/>
      </c>
    </row>
    <row r="39" spans="1:8" ht="20.45" customHeight="1" thickBot="1">
      <c r="A39" s="226" t="str">
        <f>IF(消防車両一覧表29!O39=0,"",消防車両一覧表29!O39)</f>
        <v/>
      </c>
      <c r="B39" s="226" t="str">
        <f>IF(消防車両一覧表29!P39=0,"",消防車両一覧表29!P39)</f>
        <v/>
      </c>
      <c r="C39" s="226" t="str">
        <f>IF(消防車両一覧表29!Q39=0,"",消防車両一覧表29!Q39)</f>
        <v/>
      </c>
      <c r="D39" s="226" t="str">
        <f>IF(消防車両一覧表29!R39=0,"",消防車両一覧表29!R39)</f>
        <v/>
      </c>
      <c r="E39" s="226" t="str">
        <f>IF(消防車両一覧表29!S39=0,"",消防車両一覧表29!S39)</f>
        <v/>
      </c>
      <c r="F39" s="226" t="str">
        <f>IF(消防車両一覧表29!T39=0,"",消防車両一覧表29!T39)</f>
        <v/>
      </c>
      <c r="G39" s="226" t="str">
        <f>IF(消防車両一覧表29!U39=0,"",消防車両一覧表29!U39)</f>
        <v/>
      </c>
      <c r="H39" s="227" t="str">
        <f>IF(消防車両一覧表29!V39=0,"",消防車両一覧表29!V39)</f>
        <v/>
      </c>
    </row>
  </sheetData>
  <sheetProtection selectLockedCells="1"/>
  <mergeCells count="2">
    <mergeCell ref="G2:H2"/>
    <mergeCell ref="H3:H4"/>
  </mergeCells>
  <phoneticPr fontId="1"/>
  <dataValidations count="2">
    <dataValidation imeMode="hiragana" allowBlank="1" showInputMessage="1" showErrorMessage="1" sqref="F1:G1 B1:E2 G2 H1:IV2 A1 I3:IV4 A3:G4 H3"/>
    <dataValidation imeMode="off" allowBlank="1" showInputMessage="1" showErrorMessage="1" sqref="A5:H39"/>
  </dataValidations>
  <pageMargins left="0.70866141732283472" right="0.23622047244094491" top="0.51181102362204722" bottom="0.59055118110236227" header="0.31496062992125984" footer="0.31496062992125984"/>
  <pageSetup paperSize="9" firstPageNumber="30" orientation="portrait" useFirstPageNumber="1" r:id="rId1"/>
  <headerFooter>
    <oddFooter>&amp;C‐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32"/>
  <sheetViews>
    <sheetView zoomScaleNormal="100" workbookViewId="0">
      <selection activeCell="A2" sqref="A2:E2"/>
    </sheetView>
  </sheetViews>
  <sheetFormatPr defaultRowHeight="13.5"/>
  <cols>
    <col min="1" max="1" width="5" customWidth="1"/>
    <col min="2" max="4" width="7.625" customWidth="1"/>
    <col min="5" max="12" width="8.375" customWidth="1"/>
    <col min="14" max="14" width="25.875" customWidth="1"/>
  </cols>
  <sheetData>
    <row r="1" spans="1:12" s="11" customFormat="1" ht="26.25" customHeight="1">
      <c r="A1" s="796"/>
      <c r="B1" s="796"/>
    </row>
    <row r="2" spans="1:12" s="11" customFormat="1" ht="26.25" customHeight="1" thickBot="1">
      <c r="A2" s="864" t="s">
        <v>221</v>
      </c>
      <c r="B2" s="864"/>
      <c r="C2" s="864"/>
      <c r="D2" s="864"/>
      <c r="E2" s="864"/>
      <c r="J2" s="900" t="s">
        <v>520</v>
      </c>
      <c r="K2" s="900"/>
      <c r="L2" s="900"/>
    </row>
    <row r="3" spans="1:12" ht="27" customHeight="1">
      <c r="A3" s="667" t="s">
        <v>383</v>
      </c>
      <c r="B3" s="668"/>
      <c r="C3" s="668"/>
      <c r="D3" s="668"/>
      <c r="E3" s="877" t="s">
        <v>218</v>
      </c>
      <c r="F3" s="877" t="s">
        <v>217</v>
      </c>
      <c r="G3" s="908" t="s">
        <v>219</v>
      </c>
      <c r="H3" s="908"/>
      <c r="I3" s="908"/>
      <c r="J3" s="908" t="s">
        <v>220</v>
      </c>
      <c r="K3" s="909"/>
      <c r="L3" s="880" t="s">
        <v>212</v>
      </c>
    </row>
    <row r="4" spans="1:12" s="11" customFormat="1" ht="27" customHeight="1" thickBot="1">
      <c r="A4" s="875"/>
      <c r="B4" s="876"/>
      <c r="C4" s="876"/>
      <c r="D4" s="876"/>
      <c r="E4" s="878"/>
      <c r="F4" s="878"/>
      <c r="G4" s="31" t="s">
        <v>213</v>
      </c>
      <c r="H4" s="31" t="s">
        <v>214</v>
      </c>
      <c r="I4" s="31" t="s">
        <v>215</v>
      </c>
      <c r="J4" s="31" t="s">
        <v>216</v>
      </c>
      <c r="K4" s="32" t="s">
        <v>211</v>
      </c>
      <c r="L4" s="881"/>
    </row>
    <row r="5" spans="1:12" ht="26.45" customHeight="1">
      <c r="A5" s="882" t="s">
        <v>228</v>
      </c>
      <c r="B5" s="702" t="s">
        <v>230</v>
      </c>
      <c r="C5" s="885"/>
      <c r="D5" s="886"/>
      <c r="E5" s="16"/>
      <c r="F5" s="16">
        <v>1</v>
      </c>
      <c r="G5" s="16"/>
      <c r="H5" s="16"/>
      <c r="I5" s="16"/>
      <c r="J5" s="16"/>
      <c r="K5" s="34"/>
      <c r="L5" s="35">
        <f>SUM(E5:K5)</f>
        <v>1</v>
      </c>
    </row>
    <row r="6" spans="1:12" ht="26.45" customHeight="1">
      <c r="A6" s="883"/>
      <c r="B6" s="623" t="s">
        <v>231</v>
      </c>
      <c r="C6" s="624"/>
      <c r="D6" s="879"/>
      <c r="E6" s="13"/>
      <c r="F6" s="13">
        <v>1</v>
      </c>
      <c r="G6" s="13"/>
      <c r="H6" s="13"/>
      <c r="I6" s="13"/>
      <c r="J6" s="13"/>
      <c r="K6" s="23"/>
      <c r="L6" s="36">
        <f>SUM(E6:K6)</f>
        <v>1</v>
      </c>
    </row>
    <row r="7" spans="1:12" ht="26.45" customHeight="1">
      <c r="A7" s="883"/>
      <c r="B7" s="623" t="s">
        <v>232</v>
      </c>
      <c r="C7" s="624"/>
      <c r="D7" s="879"/>
      <c r="E7" s="13"/>
      <c r="F7" s="13">
        <v>2</v>
      </c>
      <c r="G7" s="13">
        <v>1</v>
      </c>
      <c r="H7" s="13">
        <v>1</v>
      </c>
      <c r="I7" s="13">
        <v>1</v>
      </c>
      <c r="J7" s="13">
        <v>1</v>
      </c>
      <c r="K7" s="23">
        <v>1</v>
      </c>
      <c r="L7" s="36">
        <f t="shared" ref="L7:L23" si="0">SUM(E7:K7)</f>
        <v>7</v>
      </c>
    </row>
    <row r="8" spans="1:12" ht="26.45" customHeight="1">
      <c r="A8" s="883"/>
      <c r="B8" s="623" t="s">
        <v>233</v>
      </c>
      <c r="C8" s="624"/>
      <c r="D8" s="879"/>
      <c r="E8" s="13"/>
      <c r="F8" s="13"/>
      <c r="G8" s="13">
        <v>1</v>
      </c>
      <c r="H8" s="13"/>
      <c r="I8" s="13"/>
      <c r="J8" s="13"/>
      <c r="K8" s="23"/>
      <c r="L8" s="36">
        <f t="shared" si="0"/>
        <v>1</v>
      </c>
    </row>
    <row r="9" spans="1:12" ht="26.45" customHeight="1">
      <c r="A9" s="883"/>
      <c r="B9" s="623" t="s">
        <v>234</v>
      </c>
      <c r="C9" s="624"/>
      <c r="D9" s="879"/>
      <c r="E9" s="13"/>
      <c r="F9" s="13">
        <v>1</v>
      </c>
      <c r="G9" s="13"/>
      <c r="H9" s="13"/>
      <c r="I9" s="13"/>
      <c r="J9" s="13"/>
      <c r="K9" s="23"/>
      <c r="L9" s="36">
        <f t="shared" si="0"/>
        <v>1</v>
      </c>
    </row>
    <row r="10" spans="1:12" ht="26.45" customHeight="1">
      <c r="A10" s="884"/>
      <c r="B10" s="623" t="s">
        <v>235</v>
      </c>
      <c r="C10" s="624"/>
      <c r="D10" s="879"/>
      <c r="E10" s="13"/>
      <c r="F10" s="13"/>
      <c r="G10" s="13"/>
      <c r="H10" s="13"/>
      <c r="I10" s="13">
        <v>1</v>
      </c>
      <c r="J10" s="13"/>
      <c r="K10" s="23"/>
      <c r="L10" s="36">
        <f t="shared" si="0"/>
        <v>1</v>
      </c>
    </row>
    <row r="11" spans="1:12" ht="26.45" customHeight="1">
      <c r="A11" s="745" t="s">
        <v>236</v>
      </c>
      <c r="B11" s="624"/>
      <c r="C11" s="624"/>
      <c r="D11" s="624"/>
      <c r="E11" s="13"/>
      <c r="F11" s="13">
        <v>2</v>
      </c>
      <c r="G11" s="13">
        <v>1</v>
      </c>
      <c r="H11" s="13">
        <v>1</v>
      </c>
      <c r="I11" s="13">
        <v>1</v>
      </c>
      <c r="J11" s="13"/>
      <c r="K11" s="23"/>
      <c r="L11" s="36">
        <f t="shared" si="0"/>
        <v>5</v>
      </c>
    </row>
    <row r="12" spans="1:12" ht="26.45" customHeight="1">
      <c r="A12" s="745" t="s">
        <v>237</v>
      </c>
      <c r="B12" s="624"/>
      <c r="C12" s="624"/>
      <c r="D12" s="624"/>
      <c r="E12" s="13"/>
      <c r="F12" s="13">
        <v>1</v>
      </c>
      <c r="G12" s="13">
        <v>1</v>
      </c>
      <c r="H12" s="13"/>
      <c r="I12" s="13"/>
      <c r="J12" s="13"/>
      <c r="K12" s="23"/>
      <c r="L12" s="36">
        <f t="shared" si="0"/>
        <v>2</v>
      </c>
    </row>
    <row r="13" spans="1:12" ht="26.45" customHeight="1">
      <c r="A13" s="745" t="s">
        <v>238</v>
      </c>
      <c r="B13" s="624"/>
      <c r="C13" s="624"/>
      <c r="D13" s="624"/>
      <c r="E13" s="13"/>
      <c r="F13" s="13">
        <v>1</v>
      </c>
      <c r="G13" s="13"/>
      <c r="H13" s="13"/>
      <c r="I13" s="13"/>
      <c r="J13" s="13"/>
      <c r="K13" s="23"/>
      <c r="L13" s="36">
        <f t="shared" si="0"/>
        <v>1</v>
      </c>
    </row>
    <row r="14" spans="1:12" ht="26.45" customHeight="1">
      <c r="A14" s="913" t="s">
        <v>229</v>
      </c>
      <c r="B14" s="879" t="s">
        <v>495</v>
      </c>
      <c r="C14" s="704"/>
      <c r="D14" s="623"/>
      <c r="E14" s="308">
        <v>1</v>
      </c>
      <c r="F14" s="13"/>
      <c r="G14" s="13"/>
      <c r="H14" s="13"/>
      <c r="I14" s="13"/>
      <c r="J14" s="13"/>
      <c r="K14" s="394"/>
      <c r="L14" s="36">
        <f t="shared" si="0"/>
        <v>1</v>
      </c>
    </row>
    <row r="15" spans="1:12" ht="26.45" customHeight="1">
      <c r="A15" s="914"/>
      <c r="B15" s="879" t="s">
        <v>243</v>
      </c>
      <c r="C15" s="704"/>
      <c r="D15" s="623"/>
      <c r="E15" s="308">
        <v>1</v>
      </c>
      <c r="F15" s="13"/>
      <c r="G15" s="13"/>
      <c r="H15" s="13"/>
      <c r="I15" s="13"/>
      <c r="J15" s="13"/>
      <c r="K15" s="394"/>
      <c r="L15" s="36">
        <f t="shared" si="0"/>
        <v>1</v>
      </c>
    </row>
    <row r="16" spans="1:12" ht="26.45" customHeight="1">
      <c r="A16" s="914"/>
      <c r="B16" s="879" t="s">
        <v>458</v>
      </c>
      <c r="C16" s="704"/>
      <c r="D16" s="623"/>
      <c r="E16" s="308">
        <v>1</v>
      </c>
      <c r="F16" s="13"/>
      <c r="G16" s="13"/>
      <c r="H16" s="13"/>
      <c r="I16" s="13"/>
      <c r="J16" s="13"/>
      <c r="K16" s="394"/>
      <c r="L16" s="36">
        <f>SUM(E16:K16)</f>
        <v>1</v>
      </c>
    </row>
    <row r="17" spans="1:12" ht="26.45" customHeight="1">
      <c r="A17" s="914"/>
      <c r="B17" s="879" t="s">
        <v>241</v>
      </c>
      <c r="C17" s="704"/>
      <c r="D17" s="623"/>
      <c r="E17" s="308">
        <v>2</v>
      </c>
      <c r="F17" s="13"/>
      <c r="G17" s="13"/>
      <c r="H17" s="13"/>
      <c r="I17" s="13"/>
      <c r="J17" s="13"/>
      <c r="K17" s="394"/>
      <c r="L17" s="36">
        <f t="shared" si="0"/>
        <v>2</v>
      </c>
    </row>
    <row r="18" spans="1:12" ht="26.45" customHeight="1">
      <c r="A18" s="914"/>
      <c r="B18" s="879" t="s">
        <v>242</v>
      </c>
      <c r="C18" s="704"/>
      <c r="D18" s="623"/>
      <c r="E18" s="308">
        <v>1</v>
      </c>
      <c r="F18" s="13"/>
      <c r="G18" s="13"/>
      <c r="H18" s="13"/>
      <c r="I18" s="13"/>
      <c r="J18" s="13"/>
      <c r="K18" s="394"/>
      <c r="L18" s="36">
        <f t="shared" si="0"/>
        <v>1</v>
      </c>
    </row>
    <row r="19" spans="1:12" ht="26.45" customHeight="1">
      <c r="A19" s="914"/>
      <c r="B19" s="624" t="s">
        <v>496</v>
      </c>
      <c r="C19" s="624"/>
      <c r="D19" s="624"/>
      <c r="E19" s="308"/>
      <c r="F19" s="13">
        <v>1</v>
      </c>
      <c r="G19" s="13"/>
      <c r="H19" s="13"/>
      <c r="I19" s="13"/>
      <c r="J19" s="13"/>
      <c r="K19" s="394"/>
      <c r="L19" s="36">
        <f t="shared" si="0"/>
        <v>1</v>
      </c>
    </row>
    <row r="20" spans="1:12" ht="26.45" customHeight="1">
      <c r="A20" s="914"/>
      <c r="B20" s="624" t="s">
        <v>519</v>
      </c>
      <c r="C20" s="624"/>
      <c r="D20" s="624"/>
      <c r="E20" s="308"/>
      <c r="F20" s="13">
        <v>1</v>
      </c>
      <c r="G20" s="13"/>
      <c r="H20" s="13"/>
      <c r="I20" s="13"/>
      <c r="J20" s="13"/>
      <c r="K20" s="23"/>
      <c r="L20" s="36">
        <f>SUM(E20:K20)</f>
        <v>1</v>
      </c>
    </row>
    <row r="21" spans="1:12" ht="26.45" customHeight="1" thickBot="1">
      <c r="A21" s="915"/>
      <c r="B21" s="648" t="s">
        <v>517</v>
      </c>
      <c r="C21" s="648"/>
      <c r="D21" s="648"/>
      <c r="E21" s="15"/>
      <c r="F21" s="15">
        <v>1</v>
      </c>
      <c r="G21" s="15"/>
      <c r="H21" s="15"/>
      <c r="I21" s="15"/>
      <c r="J21" s="15"/>
      <c r="K21" s="22"/>
      <c r="L21" s="37">
        <f t="shared" si="0"/>
        <v>1</v>
      </c>
    </row>
    <row r="22" spans="1:12" ht="26.45" customHeight="1" thickTop="1" thickBot="1">
      <c r="A22" s="901" t="s">
        <v>245</v>
      </c>
      <c r="B22" s="902"/>
      <c r="C22" s="902"/>
      <c r="D22" s="902"/>
      <c r="E22" s="14">
        <f t="shared" ref="E22:K22" si="1">SUM(E5:E21)</f>
        <v>6</v>
      </c>
      <c r="F22" s="14">
        <f t="shared" si="1"/>
        <v>12</v>
      </c>
      <c r="G22" s="14">
        <f t="shared" si="1"/>
        <v>4</v>
      </c>
      <c r="H22" s="14">
        <f t="shared" si="1"/>
        <v>2</v>
      </c>
      <c r="I22" s="14">
        <f t="shared" si="1"/>
        <v>3</v>
      </c>
      <c r="J22" s="14">
        <f t="shared" si="1"/>
        <v>1</v>
      </c>
      <c r="K22" s="14">
        <f t="shared" si="1"/>
        <v>1</v>
      </c>
      <c r="L22" s="38">
        <f t="shared" si="0"/>
        <v>29</v>
      </c>
    </row>
    <row r="23" spans="1:12" ht="26.45" customHeight="1" thickBot="1">
      <c r="A23" s="903" t="s">
        <v>244</v>
      </c>
      <c r="B23" s="904"/>
      <c r="C23" s="904"/>
      <c r="D23" s="905"/>
      <c r="E23" s="539"/>
      <c r="F23" s="539">
        <v>17</v>
      </c>
      <c r="G23" s="539"/>
      <c r="H23" s="539"/>
      <c r="I23" s="539">
        <v>1</v>
      </c>
      <c r="J23" s="539"/>
      <c r="K23" s="540">
        <v>2</v>
      </c>
      <c r="L23" s="541">
        <f t="shared" si="0"/>
        <v>20</v>
      </c>
    </row>
    <row r="24" spans="1:12" ht="16.5" customHeight="1">
      <c r="H24" s="81"/>
    </row>
    <row r="25" spans="1:12" s="11" customFormat="1" ht="26.25" customHeight="1" thickBot="1">
      <c r="A25" s="912" t="s">
        <v>222</v>
      </c>
      <c r="B25" s="912"/>
      <c r="C25" s="912"/>
      <c r="D25" s="912"/>
      <c r="E25" s="912"/>
      <c r="F25" s="912"/>
      <c r="J25" s="900" t="s">
        <v>521</v>
      </c>
      <c r="K25" s="900"/>
      <c r="L25" s="900"/>
    </row>
    <row r="26" spans="1:12" ht="26.45" customHeight="1" thickBot="1">
      <c r="A26" s="906" t="s">
        <v>225</v>
      </c>
      <c r="B26" s="907"/>
      <c r="C26" s="907"/>
      <c r="D26" s="907"/>
      <c r="E26" s="910" t="s">
        <v>223</v>
      </c>
      <c r="F26" s="910"/>
      <c r="G26" s="910"/>
      <c r="H26" s="910" t="s">
        <v>224</v>
      </c>
      <c r="I26" s="910"/>
      <c r="J26" s="910"/>
      <c r="K26" s="910"/>
      <c r="L26" s="911"/>
    </row>
    <row r="27" spans="1:12" ht="26.45" customHeight="1">
      <c r="A27" s="892" t="s">
        <v>432</v>
      </c>
      <c r="B27" s="893"/>
      <c r="C27" s="893"/>
      <c r="D27" s="893"/>
      <c r="E27" s="894">
        <v>50</v>
      </c>
      <c r="F27" s="894"/>
      <c r="G27" s="894"/>
      <c r="H27" s="893" t="s">
        <v>227</v>
      </c>
      <c r="I27" s="893"/>
      <c r="J27" s="893"/>
      <c r="K27" s="893"/>
      <c r="L27" s="895"/>
    </row>
    <row r="28" spans="1:12" ht="26.45" customHeight="1">
      <c r="A28" s="896" t="s">
        <v>512</v>
      </c>
      <c r="B28" s="897"/>
      <c r="C28" s="897"/>
      <c r="D28" s="897"/>
      <c r="E28" s="898">
        <v>7</v>
      </c>
      <c r="F28" s="898"/>
      <c r="G28" s="898"/>
      <c r="H28" s="897" t="s">
        <v>513</v>
      </c>
      <c r="I28" s="897"/>
      <c r="J28" s="897"/>
      <c r="K28" s="897"/>
      <c r="L28" s="899"/>
    </row>
    <row r="29" spans="1:12" ht="26.45" customHeight="1">
      <c r="A29" s="896" t="s">
        <v>384</v>
      </c>
      <c r="B29" s="897"/>
      <c r="C29" s="897"/>
      <c r="D29" s="897"/>
      <c r="E29" s="898">
        <v>14</v>
      </c>
      <c r="F29" s="898"/>
      <c r="G29" s="898"/>
      <c r="H29" s="897" t="s">
        <v>226</v>
      </c>
      <c r="I29" s="897"/>
      <c r="J29" s="897"/>
      <c r="K29" s="897"/>
      <c r="L29" s="899"/>
    </row>
    <row r="30" spans="1:12" s="86" customFormat="1" ht="26.45" customHeight="1">
      <c r="A30" s="896" t="s">
        <v>467</v>
      </c>
      <c r="B30" s="897"/>
      <c r="C30" s="897"/>
      <c r="D30" s="897"/>
      <c r="E30" s="898">
        <v>40</v>
      </c>
      <c r="F30" s="898"/>
      <c r="G30" s="898"/>
      <c r="H30" s="897" t="s">
        <v>443</v>
      </c>
      <c r="I30" s="897"/>
      <c r="J30" s="897"/>
      <c r="K30" s="897"/>
      <c r="L30" s="899"/>
    </row>
    <row r="31" spans="1:12" ht="26.45" customHeight="1" thickBot="1">
      <c r="A31" s="887" t="s">
        <v>442</v>
      </c>
      <c r="B31" s="888"/>
      <c r="C31" s="888"/>
      <c r="D31" s="888"/>
      <c r="E31" s="889">
        <v>19</v>
      </c>
      <c r="F31" s="889"/>
      <c r="G31" s="889"/>
      <c r="H31" s="890" t="s">
        <v>444</v>
      </c>
      <c r="I31" s="890"/>
      <c r="J31" s="890"/>
      <c r="K31" s="890"/>
      <c r="L31" s="891"/>
    </row>
    <row r="32" spans="1:12" s="388" customFormat="1" ht="26.45" hidden="1" customHeight="1" thickBot="1">
      <c r="A32" s="870" t="s">
        <v>514</v>
      </c>
      <c r="B32" s="871"/>
      <c r="C32" s="871"/>
      <c r="D32" s="871"/>
      <c r="E32" s="872">
        <v>1</v>
      </c>
      <c r="F32" s="872"/>
      <c r="G32" s="872"/>
      <c r="H32" s="873"/>
      <c r="I32" s="873"/>
      <c r="J32" s="873"/>
      <c r="K32" s="873"/>
      <c r="L32" s="874"/>
    </row>
  </sheetData>
  <mergeCells count="53">
    <mergeCell ref="B17:D17"/>
    <mergeCell ref="B18:D18"/>
    <mergeCell ref="B19:D19"/>
    <mergeCell ref="A14:A21"/>
    <mergeCell ref="B14:D14"/>
    <mergeCell ref="J2:L2"/>
    <mergeCell ref="A29:D29"/>
    <mergeCell ref="E29:G29"/>
    <mergeCell ref="H29:L29"/>
    <mergeCell ref="A22:D22"/>
    <mergeCell ref="A23:D23"/>
    <mergeCell ref="A26:D26"/>
    <mergeCell ref="B16:D16"/>
    <mergeCell ref="B21:D21"/>
    <mergeCell ref="A12:D12"/>
    <mergeCell ref="A13:D13"/>
    <mergeCell ref="G3:I3"/>
    <mergeCell ref="J3:K3"/>
    <mergeCell ref="E26:G26"/>
    <mergeCell ref="H26:L26"/>
    <mergeCell ref="A25:F25"/>
    <mergeCell ref="B9:D9"/>
    <mergeCell ref="A31:D31"/>
    <mergeCell ref="E31:G31"/>
    <mergeCell ref="H31:L31"/>
    <mergeCell ref="A27:D27"/>
    <mergeCell ref="E27:G27"/>
    <mergeCell ref="H27:L27"/>
    <mergeCell ref="A28:D28"/>
    <mergeCell ref="E28:G28"/>
    <mergeCell ref="H28:L28"/>
    <mergeCell ref="A30:D30"/>
    <mergeCell ref="E30:G30"/>
    <mergeCell ref="H30:L30"/>
    <mergeCell ref="J25:L25"/>
    <mergeCell ref="B20:D20"/>
    <mergeCell ref="B15:D15"/>
    <mergeCell ref="A32:D32"/>
    <mergeCell ref="E32:G32"/>
    <mergeCell ref="H32:L32"/>
    <mergeCell ref="A11:D11"/>
    <mergeCell ref="A1:B1"/>
    <mergeCell ref="A3:D4"/>
    <mergeCell ref="E3:E4"/>
    <mergeCell ref="F3:F4"/>
    <mergeCell ref="A2:E2"/>
    <mergeCell ref="B10:D10"/>
    <mergeCell ref="L3:L4"/>
    <mergeCell ref="A5:A10"/>
    <mergeCell ref="B5:D5"/>
    <mergeCell ref="B6:D6"/>
    <mergeCell ref="B7:D7"/>
    <mergeCell ref="B8:D8"/>
  </mergeCells>
  <phoneticPr fontId="1"/>
  <dataValidations count="2">
    <dataValidation imeMode="hiragana" allowBlank="1" showInputMessage="1" showErrorMessage="1" sqref="E3:E4 J25 E33:G65536 E26:F26 E24:F24 G24:G26 D1:E1 F1:L4 J24:L24 J26:L65536 A14:D14 A22:A65536 M1:IV1048576 D26:D65536 H24:I65536 A1:C13 D3:D13 D15:D24 B15:C65536"/>
    <dataValidation imeMode="off" allowBlank="1" showInputMessage="1" showErrorMessage="1" sqref="E27:G32 E5:L23"/>
  </dataValidations>
  <pageMargins left="0.23622047244094491" right="0.70866141732283472" top="0.51181102362204722" bottom="0.59055118110236227" header="0.31496062992125984" footer="0.31496062992125984"/>
  <pageSetup paperSize="9" firstPageNumber="31" orientation="portrait" useFirstPageNumber="1" r:id="rId1"/>
  <headerFooter>
    <oddFooter>&amp;C‐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38"/>
  <sheetViews>
    <sheetView zoomScaleNormal="100" workbookViewId="0">
      <selection activeCell="A2" sqref="A2:F2"/>
    </sheetView>
  </sheetViews>
  <sheetFormatPr defaultRowHeight="13.5"/>
  <cols>
    <col min="1" max="1" width="12.375" style="500" customWidth="1"/>
    <col min="2" max="2" width="18.125" style="500" customWidth="1"/>
    <col min="3" max="3" width="20.375" style="500" customWidth="1"/>
    <col min="4" max="4" width="27" style="500" customWidth="1"/>
    <col min="5" max="6" width="8.625" style="500" customWidth="1"/>
    <col min="7" max="16384" width="9" style="500"/>
  </cols>
  <sheetData>
    <row r="1" spans="1:6" s="525" customFormat="1" ht="15" customHeight="1">
      <c r="A1" s="918"/>
      <c r="B1" s="918"/>
    </row>
    <row r="2" spans="1:6" s="525" customFormat="1" ht="26.25" customHeight="1" thickBot="1">
      <c r="A2" s="864" t="s">
        <v>549</v>
      </c>
      <c r="B2" s="864"/>
      <c r="C2" s="864"/>
      <c r="D2" s="864"/>
      <c r="E2" s="864"/>
      <c r="F2" s="864"/>
    </row>
    <row r="3" spans="1:6" ht="38.25" customHeight="1" thickBot="1">
      <c r="A3" s="526" t="s">
        <v>387</v>
      </c>
      <c r="B3" s="923" t="s">
        <v>388</v>
      </c>
      <c r="C3" s="924"/>
      <c r="D3" s="527" t="s">
        <v>363</v>
      </c>
      <c r="E3" s="528" t="s">
        <v>260</v>
      </c>
      <c r="F3" s="529" t="s">
        <v>261</v>
      </c>
    </row>
    <row r="4" spans="1:6" ht="20.45" customHeight="1" thickTop="1" thickBot="1">
      <c r="A4" s="530" t="s">
        <v>301</v>
      </c>
      <c r="B4" s="919" t="s">
        <v>386</v>
      </c>
      <c r="C4" s="920"/>
      <c r="D4" s="389" t="s">
        <v>303</v>
      </c>
      <c r="E4" s="520">
        <v>1</v>
      </c>
      <c r="F4" s="494">
        <v>1</v>
      </c>
    </row>
    <row r="5" spans="1:6" ht="20.45" customHeight="1">
      <c r="A5" s="925" t="s">
        <v>362</v>
      </c>
      <c r="B5" s="921" t="s">
        <v>263</v>
      </c>
      <c r="C5" s="922"/>
      <c r="D5" s="531" t="s">
        <v>112</v>
      </c>
      <c r="E5" s="521">
        <v>2</v>
      </c>
      <c r="F5" s="495">
        <v>5</v>
      </c>
    </row>
    <row r="6" spans="1:6" ht="20.45" customHeight="1">
      <c r="A6" s="926"/>
      <c r="B6" s="916" t="s">
        <v>264</v>
      </c>
      <c r="C6" s="917"/>
      <c r="D6" s="532"/>
      <c r="E6" s="522" t="s">
        <v>550</v>
      </c>
      <c r="F6" s="496" t="s">
        <v>550</v>
      </c>
    </row>
    <row r="7" spans="1:6" ht="20.45" customHeight="1">
      <c r="A7" s="926"/>
      <c r="B7" s="916" t="s">
        <v>265</v>
      </c>
      <c r="C7" s="917"/>
      <c r="D7" s="532" t="s">
        <v>551</v>
      </c>
      <c r="E7" s="522">
        <v>1</v>
      </c>
      <c r="F7" s="496">
        <v>2</v>
      </c>
    </row>
    <row r="8" spans="1:6" ht="20.45" customHeight="1">
      <c r="A8" s="926"/>
      <c r="B8" s="916" t="s">
        <v>302</v>
      </c>
      <c r="C8" s="917"/>
      <c r="D8" s="532" t="s">
        <v>552</v>
      </c>
      <c r="E8" s="522">
        <v>1</v>
      </c>
      <c r="F8" s="496">
        <v>2</v>
      </c>
    </row>
    <row r="9" spans="1:6" ht="20.45" customHeight="1">
      <c r="A9" s="926"/>
      <c r="B9" s="916" t="s">
        <v>266</v>
      </c>
      <c r="C9" s="917"/>
      <c r="D9" s="532" t="s">
        <v>112</v>
      </c>
      <c r="E9" s="522">
        <v>1</v>
      </c>
      <c r="F9" s="496">
        <v>2</v>
      </c>
    </row>
    <row r="10" spans="1:6" ht="20.45" customHeight="1">
      <c r="A10" s="926"/>
      <c r="B10" s="916" t="s">
        <v>268</v>
      </c>
      <c r="C10" s="917"/>
      <c r="D10" s="532"/>
      <c r="E10" s="522" t="s">
        <v>550</v>
      </c>
      <c r="F10" s="496" t="s">
        <v>550</v>
      </c>
    </row>
    <row r="11" spans="1:6" ht="20.45" customHeight="1">
      <c r="A11" s="926"/>
      <c r="B11" s="916" t="s">
        <v>269</v>
      </c>
      <c r="C11" s="917"/>
      <c r="D11" s="532" t="s">
        <v>553</v>
      </c>
      <c r="E11" s="522">
        <v>1</v>
      </c>
      <c r="F11" s="496">
        <v>4</v>
      </c>
    </row>
    <row r="12" spans="1:6" ht="20.45" customHeight="1">
      <c r="A12" s="926"/>
      <c r="B12" s="916" t="s">
        <v>304</v>
      </c>
      <c r="C12" s="917"/>
      <c r="D12" s="532" t="s">
        <v>554</v>
      </c>
      <c r="E12" s="522">
        <v>1</v>
      </c>
      <c r="F12" s="496">
        <v>2</v>
      </c>
    </row>
    <row r="13" spans="1:6" ht="20.45" customHeight="1">
      <c r="A13" s="926"/>
      <c r="B13" s="916" t="s">
        <v>305</v>
      </c>
      <c r="C13" s="917"/>
      <c r="D13" s="532" t="s">
        <v>554</v>
      </c>
      <c r="E13" s="522">
        <v>1</v>
      </c>
      <c r="F13" s="496">
        <v>2</v>
      </c>
    </row>
    <row r="14" spans="1:6" ht="20.45" customHeight="1">
      <c r="A14" s="926"/>
      <c r="B14" s="916" t="s">
        <v>306</v>
      </c>
      <c r="C14" s="917"/>
      <c r="D14" s="532" t="s">
        <v>555</v>
      </c>
      <c r="E14" s="522">
        <v>1</v>
      </c>
      <c r="F14" s="496">
        <v>2</v>
      </c>
    </row>
    <row r="15" spans="1:6" ht="20.45" customHeight="1">
      <c r="A15" s="926"/>
      <c r="B15" s="916" t="s">
        <v>270</v>
      </c>
      <c r="C15" s="917"/>
      <c r="D15" s="532" t="s">
        <v>501</v>
      </c>
      <c r="E15" s="522">
        <v>1</v>
      </c>
      <c r="F15" s="496">
        <v>2</v>
      </c>
    </row>
    <row r="16" spans="1:6" ht="20.45" customHeight="1">
      <c r="A16" s="926"/>
      <c r="B16" s="928" t="s">
        <v>403</v>
      </c>
      <c r="C16" s="929"/>
      <c r="D16" s="532"/>
      <c r="E16" s="522" t="s">
        <v>550</v>
      </c>
      <c r="F16" s="496" t="s">
        <v>550</v>
      </c>
    </row>
    <row r="17" spans="1:6" ht="20.45" customHeight="1">
      <c r="A17" s="926"/>
      <c r="B17" s="916" t="s">
        <v>556</v>
      </c>
      <c r="C17" s="917"/>
      <c r="D17" s="532" t="s">
        <v>509</v>
      </c>
      <c r="E17" s="522">
        <v>1</v>
      </c>
      <c r="F17" s="496">
        <v>1</v>
      </c>
    </row>
    <row r="18" spans="1:6" ht="20.45" customHeight="1">
      <c r="A18" s="926"/>
      <c r="B18" s="916" t="s">
        <v>557</v>
      </c>
      <c r="C18" s="917"/>
      <c r="D18" s="532" t="s">
        <v>501</v>
      </c>
      <c r="E18" s="522">
        <v>1</v>
      </c>
      <c r="F18" s="496">
        <v>1</v>
      </c>
    </row>
    <row r="19" spans="1:6" ht="20.45" customHeight="1">
      <c r="A19" s="926"/>
      <c r="B19" s="916" t="s">
        <v>558</v>
      </c>
      <c r="C19" s="917"/>
      <c r="D19" s="532" t="s">
        <v>453</v>
      </c>
      <c r="E19" s="522">
        <v>1</v>
      </c>
      <c r="F19" s="496">
        <v>2</v>
      </c>
    </row>
    <row r="20" spans="1:6" ht="20.45" customHeight="1" thickBot="1">
      <c r="A20" s="927"/>
      <c r="B20" s="930" t="s">
        <v>267</v>
      </c>
      <c r="C20" s="931"/>
      <c r="D20" s="533" t="s">
        <v>271</v>
      </c>
      <c r="E20" s="524">
        <v>1</v>
      </c>
      <c r="F20" s="519">
        <v>1</v>
      </c>
    </row>
    <row r="21" spans="1:6" ht="20.45" customHeight="1">
      <c r="A21" s="940" t="s">
        <v>309</v>
      </c>
      <c r="B21" s="921" t="s">
        <v>275</v>
      </c>
      <c r="C21" s="922"/>
      <c r="D21" s="531" t="s">
        <v>500</v>
      </c>
      <c r="E21" s="521">
        <v>1</v>
      </c>
      <c r="F21" s="495">
        <v>2</v>
      </c>
    </row>
    <row r="22" spans="1:6" ht="20.45" customHeight="1">
      <c r="A22" s="941"/>
      <c r="B22" s="916" t="s">
        <v>276</v>
      </c>
      <c r="C22" s="917"/>
      <c r="D22" s="532" t="s">
        <v>499</v>
      </c>
      <c r="E22" s="522">
        <v>27</v>
      </c>
      <c r="F22" s="496">
        <v>27</v>
      </c>
    </row>
    <row r="23" spans="1:6" ht="20.45" customHeight="1">
      <c r="A23" s="941"/>
      <c r="B23" s="916" t="s">
        <v>277</v>
      </c>
      <c r="C23" s="917"/>
      <c r="D23" s="532" t="s">
        <v>499</v>
      </c>
      <c r="E23" s="522">
        <v>48</v>
      </c>
      <c r="F23" s="496">
        <v>144</v>
      </c>
    </row>
    <row r="24" spans="1:6" ht="20.45" customHeight="1">
      <c r="A24" s="941"/>
      <c r="B24" s="916" t="s">
        <v>310</v>
      </c>
      <c r="C24" s="917"/>
      <c r="D24" s="532" t="s">
        <v>559</v>
      </c>
      <c r="E24" s="522">
        <v>1</v>
      </c>
      <c r="F24" s="496">
        <v>4</v>
      </c>
    </row>
    <row r="25" spans="1:6" ht="20.45" customHeight="1">
      <c r="A25" s="941"/>
      <c r="B25" s="934" t="s">
        <v>311</v>
      </c>
      <c r="C25" s="935"/>
      <c r="D25" s="532" t="s">
        <v>560</v>
      </c>
      <c r="E25" s="522">
        <v>1</v>
      </c>
      <c r="F25" s="496">
        <v>4</v>
      </c>
    </row>
    <row r="26" spans="1:6" ht="20.45" customHeight="1" thickBot="1">
      <c r="A26" s="942"/>
      <c r="B26" s="930" t="s">
        <v>312</v>
      </c>
      <c r="C26" s="931"/>
      <c r="D26" s="532" t="s">
        <v>499</v>
      </c>
      <c r="E26" s="523">
        <v>10</v>
      </c>
      <c r="F26" s="498">
        <v>260</v>
      </c>
    </row>
    <row r="27" spans="1:6" ht="20.45" customHeight="1">
      <c r="A27" s="940" t="s">
        <v>308</v>
      </c>
      <c r="B27" s="921" t="s">
        <v>272</v>
      </c>
      <c r="C27" s="922"/>
      <c r="D27" s="531"/>
      <c r="E27" s="521" t="s">
        <v>550</v>
      </c>
      <c r="F27" s="495" t="s">
        <v>550</v>
      </c>
    </row>
    <row r="28" spans="1:6" ht="20.45" customHeight="1">
      <c r="A28" s="941"/>
      <c r="B28" s="916" t="s">
        <v>502</v>
      </c>
      <c r="C28" s="917"/>
      <c r="D28" s="533" t="s">
        <v>452</v>
      </c>
      <c r="E28" s="524">
        <v>1</v>
      </c>
      <c r="F28" s="519">
        <v>1</v>
      </c>
    </row>
    <row r="29" spans="1:6" ht="20.45" customHeight="1">
      <c r="A29" s="941"/>
      <c r="B29" s="916" t="s">
        <v>273</v>
      </c>
      <c r="C29" s="917"/>
      <c r="D29" s="532" t="s">
        <v>303</v>
      </c>
      <c r="E29" s="522">
        <v>1</v>
      </c>
      <c r="F29" s="496">
        <v>1</v>
      </c>
    </row>
    <row r="30" spans="1:6" ht="20.45" customHeight="1">
      <c r="A30" s="941"/>
      <c r="B30" s="916" t="s">
        <v>404</v>
      </c>
      <c r="C30" s="917"/>
      <c r="D30" s="532"/>
      <c r="E30" s="522" t="s">
        <v>550</v>
      </c>
      <c r="F30" s="496" t="s">
        <v>550</v>
      </c>
    </row>
    <row r="31" spans="1:6" ht="20.45" customHeight="1">
      <c r="A31" s="941"/>
      <c r="B31" s="916" t="s">
        <v>405</v>
      </c>
      <c r="C31" s="917"/>
      <c r="D31" s="532"/>
      <c r="E31" s="522" t="s">
        <v>550</v>
      </c>
      <c r="F31" s="496" t="s">
        <v>550</v>
      </c>
    </row>
    <row r="32" spans="1:6" ht="20.45" customHeight="1">
      <c r="A32" s="941"/>
      <c r="B32" s="916" t="s">
        <v>274</v>
      </c>
      <c r="C32" s="917"/>
      <c r="D32" s="532" t="s">
        <v>554</v>
      </c>
      <c r="E32" s="522">
        <v>2</v>
      </c>
      <c r="F32" s="496">
        <v>2</v>
      </c>
    </row>
    <row r="33" spans="1:6" ht="20.45" customHeight="1" thickBot="1">
      <c r="A33" s="942"/>
      <c r="B33" s="930" t="s">
        <v>307</v>
      </c>
      <c r="C33" s="931"/>
      <c r="D33" s="534"/>
      <c r="E33" s="523" t="s">
        <v>550</v>
      </c>
      <c r="F33" s="498" t="s">
        <v>550</v>
      </c>
    </row>
    <row r="34" spans="1:6" ht="20.45" customHeight="1" thickBot="1">
      <c r="A34" s="535" t="s">
        <v>511</v>
      </c>
      <c r="B34" s="932" t="s">
        <v>497</v>
      </c>
      <c r="C34" s="933"/>
      <c r="D34" s="389" t="s">
        <v>465</v>
      </c>
      <c r="E34" s="520">
        <v>2</v>
      </c>
      <c r="F34" s="494">
        <v>2</v>
      </c>
    </row>
    <row r="35" spans="1:6" ht="20.45" customHeight="1" thickBot="1">
      <c r="A35" s="536" t="s">
        <v>300</v>
      </c>
      <c r="B35" s="932" t="s">
        <v>278</v>
      </c>
      <c r="C35" s="933"/>
      <c r="D35" s="534" t="s">
        <v>280</v>
      </c>
      <c r="E35" s="523">
        <v>2</v>
      </c>
      <c r="F35" s="498">
        <v>3</v>
      </c>
    </row>
    <row r="36" spans="1:6" ht="20.45" customHeight="1">
      <c r="A36" s="936" t="s">
        <v>262</v>
      </c>
      <c r="B36" s="938" t="s">
        <v>279</v>
      </c>
      <c r="C36" s="537" t="s">
        <v>498</v>
      </c>
      <c r="D36" s="533" t="s">
        <v>369</v>
      </c>
      <c r="E36" s="524">
        <v>113</v>
      </c>
      <c r="F36" s="519">
        <v>5</v>
      </c>
    </row>
    <row r="37" spans="1:6" ht="20.45" customHeight="1" thickBot="1">
      <c r="A37" s="937"/>
      <c r="B37" s="939"/>
      <c r="C37" s="538" t="s">
        <v>368</v>
      </c>
      <c r="D37" s="534" t="s">
        <v>112</v>
      </c>
      <c r="E37" s="523">
        <v>29</v>
      </c>
      <c r="F37" s="498">
        <v>3</v>
      </c>
    </row>
    <row r="38" spans="1:6">
      <c r="A38" s="500" t="s">
        <v>561</v>
      </c>
    </row>
  </sheetData>
  <sheetProtection selectLockedCells="1"/>
  <mergeCells count="40">
    <mergeCell ref="A36:A37"/>
    <mergeCell ref="B36:B37"/>
    <mergeCell ref="B31:C31"/>
    <mergeCell ref="B32:C32"/>
    <mergeCell ref="A21:A26"/>
    <mergeCell ref="A27:A33"/>
    <mergeCell ref="B28:C28"/>
    <mergeCell ref="B23:C23"/>
    <mergeCell ref="B30:C30"/>
    <mergeCell ref="B22:C22"/>
    <mergeCell ref="B26:C26"/>
    <mergeCell ref="B21:C21"/>
    <mergeCell ref="B35:C35"/>
    <mergeCell ref="B33:C33"/>
    <mergeCell ref="B34:C34"/>
    <mergeCell ref="B29:C29"/>
    <mergeCell ref="B24:C24"/>
    <mergeCell ref="B25:C25"/>
    <mergeCell ref="B27:C27"/>
    <mergeCell ref="B19:C19"/>
    <mergeCell ref="B16:C16"/>
    <mergeCell ref="B17:C17"/>
    <mergeCell ref="B18:C18"/>
    <mergeCell ref="B20:C20"/>
    <mergeCell ref="B8:C8"/>
    <mergeCell ref="B10:C10"/>
    <mergeCell ref="B11:C11"/>
    <mergeCell ref="B15:C15"/>
    <mergeCell ref="A1:B1"/>
    <mergeCell ref="A2:F2"/>
    <mergeCell ref="B14:C14"/>
    <mergeCell ref="B12:C12"/>
    <mergeCell ref="B13:C13"/>
    <mergeCell ref="B4:C4"/>
    <mergeCell ref="B5:C5"/>
    <mergeCell ref="B6:C6"/>
    <mergeCell ref="B7:C7"/>
    <mergeCell ref="B9:C9"/>
    <mergeCell ref="B3:C3"/>
    <mergeCell ref="A5:A20"/>
  </mergeCells>
  <phoneticPr fontId="1"/>
  <dataValidations count="2">
    <dataValidation imeMode="hiragana" allowBlank="1" showInputMessage="1" showErrorMessage="1" sqref="A1:A5 G1:IV2 E1:F1 C1:C2 A35:A36 D1:D16 B1:B16 C4:C15 B17:D37"/>
    <dataValidation imeMode="off" allowBlank="1" showInputMessage="1" showErrorMessage="1" sqref="E4:F37"/>
  </dataValidations>
  <pageMargins left="0.70866141732283472" right="0.23622047244094491" top="0.51181102362204722" bottom="0.59055118110236227" header="0.31496062992125984" footer="0.31496062992125984"/>
  <pageSetup paperSize="9" firstPageNumber="32" orientation="portrait" useFirstPageNumber="1" r:id="rId1"/>
  <headerFooter>
    <oddFooter>&amp;C‐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4"/>
  <sheetViews>
    <sheetView workbookViewId="0">
      <selection activeCell="L20" sqref="L20"/>
    </sheetView>
  </sheetViews>
  <sheetFormatPr defaultRowHeight="13.5"/>
  <sheetData>
    <row r="4" spans="2:2">
      <c r="B4" s="86" t="s">
        <v>385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2"/>
  <sheetViews>
    <sheetView zoomScale="115" zoomScaleNormal="115" zoomScalePageLayoutView="115" workbookViewId="0">
      <selection activeCell="L20" sqref="L20"/>
    </sheetView>
  </sheetViews>
  <sheetFormatPr defaultRowHeight="13.5"/>
  <cols>
    <col min="1" max="7" width="13.25" style="86" customWidth="1"/>
    <col min="8" max="16384" width="9" style="86"/>
  </cols>
  <sheetData>
    <row r="1" spans="1:2" ht="20.25" customHeight="1">
      <c r="A1" s="92" t="s">
        <v>314</v>
      </c>
    </row>
    <row r="3" spans="1:2" ht="18.75">
      <c r="B3" s="95"/>
    </row>
    <row r="4" spans="1:2" ht="15.75">
      <c r="B4" s="96"/>
    </row>
    <row r="5" spans="1:2">
      <c r="B5" s="97"/>
    </row>
    <row r="6" spans="1:2" ht="15.75">
      <c r="B6" s="96"/>
    </row>
    <row r="7" spans="1:2">
      <c r="B7" s="98"/>
    </row>
    <row r="8" spans="1:2" ht="15.75">
      <c r="B8" s="96"/>
    </row>
    <row r="9" spans="1:2">
      <c r="B9" s="98"/>
    </row>
    <row r="10" spans="1:2" ht="15.75">
      <c r="B10" s="96"/>
    </row>
    <row r="11" spans="1:2">
      <c r="B11" s="99"/>
    </row>
    <row r="13" spans="1:2" ht="18.75">
      <c r="B13" s="95"/>
    </row>
    <row r="14" spans="1:2" ht="18.75">
      <c r="B14" s="95"/>
    </row>
    <row r="15" spans="1:2" ht="15.75">
      <c r="B15" s="96"/>
    </row>
    <row r="16" spans="1:2" ht="15.75">
      <c r="B16" s="96"/>
    </row>
    <row r="17" spans="2:2">
      <c r="B17" s="98"/>
    </row>
    <row r="19" spans="2:2" ht="18.75">
      <c r="B19" s="95"/>
    </row>
    <row r="20" spans="2:2" ht="18.75">
      <c r="B20" s="95"/>
    </row>
    <row r="21" spans="2:2" ht="18.75">
      <c r="B21" s="95"/>
    </row>
    <row r="22" spans="2:2" ht="15.75">
      <c r="B22" s="96"/>
    </row>
    <row r="23" spans="2:2">
      <c r="B23" s="99"/>
    </row>
    <row r="24" spans="2:2" ht="15.75">
      <c r="B24" s="96"/>
    </row>
    <row r="25" spans="2:2">
      <c r="B25" s="98"/>
    </row>
    <row r="27" spans="2:2" ht="18.75">
      <c r="B27" s="95"/>
    </row>
    <row r="28" spans="2:2" ht="18.75">
      <c r="B28" s="95"/>
    </row>
    <row r="29" spans="2:2" ht="15.75">
      <c r="B29" s="96"/>
    </row>
    <row r="30" spans="2:2">
      <c r="B30" s="98"/>
    </row>
    <row r="31" spans="2:2">
      <c r="B31" s="98"/>
    </row>
    <row r="33" spans="1:7" ht="18.75">
      <c r="B33" s="95"/>
    </row>
    <row r="34" spans="1:7" ht="18.75">
      <c r="B34" s="95"/>
    </row>
    <row r="35" spans="1:7" ht="18.75">
      <c r="B35" s="95"/>
    </row>
    <row r="36" spans="1:7" ht="17.25">
      <c r="B36" s="100"/>
    </row>
    <row r="37" spans="1:7" ht="14.25">
      <c r="B37" s="101"/>
    </row>
    <row r="38" spans="1:7" ht="18.75">
      <c r="B38" s="102"/>
    </row>
    <row r="41" spans="1:7" ht="18" customHeight="1"/>
    <row r="42" spans="1:7" ht="19.5" thickBot="1">
      <c r="A42" s="103" t="s">
        <v>315</v>
      </c>
    </row>
    <row r="43" spans="1:7" ht="12" customHeight="1">
      <c r="A43" s="571"/>
      <c r="B43" s="145" t="s">
        <v>0</v>
      </c>
      <c r="C43" s="573" t="s">
        <v>291</v>
      </c>
      <c r="D43" s="573" t="s">
        <v>292</v>
      </c>
      <c r="E43" s="569" t="s">
        <v>357</v>
      </c>
      <c r="F43" s="575" t="s">
        <v>316</v>
      </c>
      <c r="G43" s="575" t="s">
        <v>293</v>
      </c>
    </row>
    <row r="44" spans="1:7" ht="12" customHeight="1" thickBot="1">
      <c r="A44" s="572"/>
      <c r="B44" s="104" t="s">
        <v>436</v>
      </c>
      <c r="C44" s="574"/>
      <c r="D44" s="574"/>
      <c r="E44" s="570"/>
      <c r="F44" s="576"/>
      <c r="G44" s="576"/>
    </row>
    <row r="45" spans="1:7" ht="18.95" customHeight="1">
      <c r="A45" s="105" t="s">
        <v>317</v>
      </c>
      <c r="B45" s="235" t="s">
        <v>439</v>
      </c>
      <c r="C45" s="236" t="s">
        <v>440</v>
      </c>
      <c r="D45" s="237" t="s">
        <v>441</v>
      </c>
      <c r="E45" s="238" t="s">
        <v>358</v>
      </c>
      <c r="F45" s="236" t="s">
        <v>318</v>
      </c>
      <c r="G45" s="236" t="s">
        <v>319</v>
      </c>
    </row>
    <row r="46" spans="1:7" ht="18.95" customHeight="1">
      <c r="A46" s="106" t="s">
        <v>320</v>
      </c>
      <c r="B46" s="239">
        <v>3731.72</v>
      </c>
      <c r="C46" s="240">
        <v>393.93</v>
      </c>
      <c r="D46" s="240">
        <v>259.66000000000003</v>
      </c>
      <c r="E46" s="241">
        <v>550.86</v>
      </c>
      <c r="F46" s="240">
        <v>136.66</v>
      </c>
      <c r="G46" s="240">
        <v>290.49</v>
      </c>
    </row>
    <row r="47" spans="1:7" ht="18.95" customHeight="1">
      <c r="A47" s="106" t="s">
        <v>321</v>
      </c>
      <c r="B47" s="239">
        <v>1469</v>
      </c>
      <c r="C47" s="240">
        <v>169.8</v>
      </c>
      <c r="D47" s="240">
        <v>146.5</v>
      </c>
      <c r="E47" s="241">
        <v>325.64</v>
      </c>
      <c r="F47" s="240">
        <v>74.959999999999994</v>
      </c>
      <c r="G47" s="240">
        <v>154.13999999999999</v>
      </c>
    </row>
    <row r="48" spans="1:7" ht="18.95" customHeight="1">
      <c r="A48" s="106" t="s">
        <v>322</v>
      </c>
      <c r="B48" s="239">
        <v>3847.79</v>
      </c>
      <c r="C48" s="240">
        <v>259.8</v>
      </c>
      <c r="D48" s="240">
        <v>214.71</v>
      </c>
      <c r="E48" s="241">
        <v>608</v>
      </c>
      <c r="F48" s="240">
        <v>149.91999999999999</v>
      </c>
      <c r="G48" s="240">
        <v>258.70999999999998</v>
      </c>
    </row>
    <row r="49" spans="1:7" ht="18.95" customHeight="1">
      <c r="A49" s="106" t="s">
        <v>323</v>
      </c>
      <c r="B49" s="131" t="s">
        <v>324</v>
      </c>
      <c r="C49" s="131" t="s">
        <v>325</v>
      </c>
      <c r="D49" s="131" t="s">
        <v>367</v>
      </c>
      <c r="E49" s="131" t="s">
        <v>367</v>
      </c>
      <c r="F49" s="131" t="s">
        <v>325</v>
      </c>
      <c r="G49" s="131" t="s">
        <v>325</v>
      </c>
    </row>
    <row r="50" spans="1:7" ht="18.95" customHeight="1">
      <c r="A50" s="107" t="s">
        <v>326</v>
      </c>
      <c r="B50" s="172" t="s">
        <v>327</v>
      </c>
      <c r="C50" s="131" t="s">
        <v>437</v>
      </c>
      <c r="D50" s="131" t="s">
        <v>328</v>
      </c>
      <c r="E50" s="132" t="s">
        <v>389</v>
      </c>
      <c r="F50" s="131" t="s">
        <v>438</v>
      </c>
      <c r="G50" s="131" t="s">
        <v>329</v>
      </c>
    </row>
    <row r="51" spans="1:7" ht="12" customHeight="1">
      <c r="A51" s="144" t="s">
        <v>330</v>
      </c>
      <c r="B51" s="567" t="s">
        <v>331</v>
      </c>
      <c r="C51" s="567" t="s">
        <v>331</v>
      </c>
      <c r="D51" s="567" t="s">
        <v>332</v>
      </c>
      <c r="E51" s="577" t="s">
        <v>331</v>
      </c>
      <c r="F51" s="567" t="s">
        <v>333</v>
      </c>
      <c r="G51" s="567" t="s">
        <v>329</v>
      </c>
    </row>
    <row r="52" spans="1:7" ht="12" customHeight="1" thickBot="1">
      <c r="A52" s="108" t="s">
        <v>334</v>
      </c>
      <c r="B52" s="568"/>
      <c r="C52" s="568"/>
      <c r="D52" s="568"/>
      <c r="E52" s="568"/>
      <c r="F52" s="568"/>
      <c r="G52" s="568"/>
    </row>
  </sheetData>
  <sheetProtection formatCells="0" selectLockedCells="1"/>
  <mergeCells count="12">
    <mergeCell ref="F51:F52"/>
    <mergeCell ref="E43:E44"/>
    <mergeCell ref="G51:G52"/>
    <mergeCell ref="A43:A44"/>
    <mergeCell ref="C43:C44"/>
    <mergeCell ref="D43:D44"/>
    <mergeCell ref="F43:F44"/>
    <mergeCell ref="G43:G44"/>
    <mergeCell ref="B51:B52"/>
    <mergeCell ref="C51:C52"/>
    <mergeCell ref="D51:D52"/>
    <mergeCell ref="E51:E52"/>
  </mergeCells>
  <phoneticPr fontId="1"/>
  <dataValidations count="1">
    <dataValidation imeMode="hiragana" allowBlank="1" showInputMessage="1" showErrorMessage="1" sqref="A1"/>
  </dataValidations>
  <pageMargins left="0.70866141732283472" right="0.23622047244094491" top="0.51181102362204722" bottom="0.59055118110236227" header="0.31496062992125984" footer="0.31496062992125984"/>
  <pageSetup paperSize="9" firstPageNumber="20" orientation="portrait" useFirstPageNumber="1" r:id="rId1"/>
  <headerFooter>
    <oddFooter>&amp;C‐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61"/>
  <sheetViews>
    <sheetView zoomScale="85" zoomScaleNormal="85" workbookViewId="0">
      <selection activeCell="L20" sqref="L20"/>
    </sheetView>
  </sheetViews>
  <sheetFormatPr defaultRowHeight="13.5"/>
  <cols>
    <col min="1" max="10" width="4.125" style="86" customWidth="1"/>
    <col min="11" max="11" width="3.875" style="86" customWidth="1"/>
    <col min="12" max="15" width="4.125" style="86" customWidth="1"/>
    <col min="16" max="17" width="2.625" style="86" customWidth="1"/>
    <col min="18" max="18" width="3.875" style="86" customWidth="1"/>
    <col min="19" max="19" width="1.25" style="86" customWidth="1"/>
    <col min="20" max="24" width="4.125" style="86" customWidth="1"/>
    <col min="25" max="25" width="1.625" style="86" customWidth="1"/>
    <col min="26" max="28" width="4.125" style="86" customWidth="1"/>
    <col min="29" max="16384" width="9" style="86"/>
  </cols>
  <sheetData>
    <row r="1" spans="1:25" ht="13.5" customHeight="1">
      <c r="B1" s="585" t="s">
        <v>335</v>
      </c>
      <c r="C1" s="585"/>
      <c r="D1" s="585"/>
      <c r="E1" s="585"/>
      <c r="F1" s="585"/>
      <c r="G1" s="585"/>
      <c r="H1" s="10"/>
      <c r="I1" s="10"/>
      <c r="J1" s="10"/>
    </row>
    <row r="2" spans="1:25" ht="13.5" customHeight="1">
      <c r="B2" s="585"/>
      <c r="C2" s="585"/>
      <c r="D2" s="585"/>
      <c r="E2" s="585"/>
      <c r="F2" s="585"/>
      <c r="G2" s="585"/>
      <c r="H2" s="10"/>
      <c r="I2" s="10"/>
      <c r="J2" s="10"/>
    </row>
    <row r="3" spans="1:25" ht="13.5" customHeight="1">
      <c r="A3" s="109"/>
      <c r="B3" s="109"/>
      <c r="C3" s="109"/>
      <c r="D3" s="109"/>
      <c r="E3" s="109"/>
      <c r="F3" s="109"/>
      <c r="G3" s="109"/>
      <c r="H3" s="109"/>
      <c r="I3" s="109"/>
      <c r="J3" s="109"/>
      <c r="R3" s="110"/>
      <c r="S3" s="111"/>
      <c r="T3" s="584" t="s">
        <v>336</v>
      </c>
      <c r="U3" s="584"/>
      <c r="V3" s="584"/>
      <c r="W3" s="584"/>
      <c r="X3" s="584"/>
      <c r="Y3" s="112"/>
    </row>
    <row r="4" spans="1:25" ht="15" customHeight="1">
      <c r="A4" s="109"/>
      <c r="B4" s="109"/>
      <c r="C4" s="109"/>
      <c r="D4" s="109"/>
      <c r="E4" s="109"/>
      <c r="F4" s="109"/>
      <c r="G4" s="109"/>
      <c r="H4" s="109"/>
      <c r="I4" s="109"/>
      <c r="J4" s="109"/>
      <c r="Q4" s="93"/>
      <c r="T4" s="584"/>
      <c r="U4" s="584"/>
      <c r="V4" s="584"/>
      <c r="W4" s="584"/>
      <c r="X4" s="584"/>
      <c r="Y4" s="112"/>
    </row>
    <row r="5" spans="1:25" ht="15" customHeight="1">
      <c r="A5" s="109"/>
      <c r="B5" s="109"/>
      <c r="C5" s="109"/>
      <c r="D5" s="109"/>
      <c r="E5" s="109"/>
      <c r="F5" s="109"/>
      <c r="G5" s="109"/>
      <c r="H5" s="109"/>
      <c r="I5" s="109"/>
      <c r="J5" s="109"/>
      <c r="Q5" s="93"/>
      <c r="T5" s="584" t="s">
        <v>337</v>
      </c>
      <c r="U5" s="584"/>
      <c r="V5" s="584"/>
      <c r="W5" s="584"/>
      <c r="X5" s="584"/>
      <c r="Y5" s="112"/>
    </row>
    <row r="6" spans="1:25" ht="15" customHeight="1">
      <c r="A6" s="109"/>
      <c r="B6" s="109"/>
      <c r="C6" s="109"/>
      <c r="D6" s="109"/>
      <c r="E6" s="119"/>
      <c r="F6" s="111"/>
      <c r="H6" s="578" t="s">
        <v>338</v>
      </c>
      <c r="I6" s="579"/>
      <c r="J6" s="579"/>
      <c r="K6" s="579"/>
      <c r="L6" s="579"/>
      <c r="M6" s="580"/>
      <c r="N6" s="110"/>
      <c r="O6" s="110"/>
      <c r="P6" s="110"/>
      <c r="Q6" s="114"/>
      <c r="R6" s="115"/>
      <c r="S6" s="111"/>
      <c r="T6" s="584"/>
      <c r="U6" s="584"/>
      <c r="V6" s="584"/>
      <c r="W6" s="584"/>
      <c r="X6" s="584"/>
      <c r="Y6" s="112"/>
    </row>
    <row r="7" spans="1:25" ht="15" customHeight="1">
      <c r="A7" s="109"/>
      <c r="B7" s="586" t="s">
        <v>341</v>
      </c>
      <c r="C7" s="587"/>
      <c r="D7" s="119"/>
      <c r="E7" s="119"/>
      <c r="F7" s="255"/>
      <c r="G7" s="115"/>
      <c r="H7" s="581"/>
      <c r="I7" s="582"/>
      <c r="J7" s="582"/>
      <c r="K7" s="582"/>
      <c r="L7" s="582"/>
      <c r="M7" s="583"/>
      <c r="Q7" s="93"/>
      <c r="R7" s="110"/>
      <c r="S7" s="111"/>
      <c r="T7" s="584" t="s">
        <v>339</v>
      </c>
      <c r="U7" s="584"/>
      <c r="V7" s="584"/>
      <c r="W7" s="584"/>
      <c r="X7" s="584"/>
      <c r="Y7" s="112"/>
    </row>
    <row r="8" spans="1:25" ht="15" customHeight="1">
      <c r="A8" s="109"/>
      <c r="B8" s="588"/>
      <c r="C8" s="589"/>
      <c r="D8" s="119"/>
      <c r="E8" s="119"/>
      <c r="F8" s="380"/>
      <c r="G8" s="119"/>
      <c r="H8" s="109"/>
      <c r="I8" s="109"/>
      <c r="J8" s="109"/>
      <c r="Q8" s="93"/>
      <c r="T8" s="584"/>
      <c r="U8" s="584"/>
      <c r="V8" s="584"/>
      <c r="W8" s="584"/>
      <c r="X8" s="584"/>
      <c r="Y8" s="112"/>
    </row>
    <row r="9" spans="1:25" ht="15" customHeight="1">
      <c r="A9" s="109"/>
      <c r="B9" s="588"/>
      <c r="C9" s="589"/>
      <c r="D9" s="119"/>
      <c r="E9" s="119"/>
      <c r="F9" s="380"/>
      <c r="G9" s="119"/>
      <c r="Q9" s="93"/>
      <c r="R9" s="110"/>
      <c r="S9" s="111"/>
      <c r="T9" s="584" t="s">
        <v>340</v>
      </c>
      <c r="U9" s="584"/>
      <c r="V9" s="584"/>
      <c r="W9" s="584"/>
      <c r="X9" s="584"/>
      <c r="Y9" s="112"/>
    </row>
    <row r="10" spans="1:25" ht="15" customHeight="1">
      <c r="A10" s="109"/>
      <c r="B10" s="588"/>
      <c r="C10" s="589"/>
      <c r="D10" s="119"/>
      <c r="E10" s="119"/>
      <c r="F10" s="380"/>
      <c r="G10" s="119"/>
      <c r="T10" s="584"/>
      <c r="U10" s="584"/>
      <c r="V10" s="584"/>
      <c r="W10" s="584"/>
      <c r="X10" s="584"/>
      <c r="Y10" s="112"/>
    </row>
    <row r="11" spans="1:25" ht="15" customHeight="1">
      <c r="A11" s="109"/>
      <c r="B11" s="588"/>
      <c r="C11" s="589"/>
      <c r="D11" s="119"/>
      <c r="E11" s="119"/>
      <c r="F11" s="380"/>
      <c r="G11" s="119"/>
      <c r="H11" s="109"/>
      <c r="I11" s="109"/>
      <c r="J11" s="109"/>
      <c r="T11" s="116"/>
      <c r="U11" s="116"/>
      <c r="V11" s="116"/>
      <c r="W11" s="116"/>
      <c r="X11" s="116"/>
      <c r="Y11" s="116"/>
    </row>
    <row r="12" spans="1:25" ht="15" customHeight="1">
      <c r="A12" s="109"/>
      <c r="B12" s="588"/>
      <c r="C12" s="589"/>
      <c r="D12" s="119"/>
      <c r="E12" s="119"/>
      <c r="F12" s="380"/>
      <c r="G12" s="119"/>
      <c r="H12" s="109"/>
      <c r="I12" s="109"/>
      <c r="J12" s="109"/>
      <c r="T12" s="584" t="s">
        <v>345</v>
      </c>
      <c r="U12" s="584"/>
      <c r="V12" s="584"/>
      <c r="W12" s="584"/>
      <c r="X12" s="584"/>
      <c r="Y12" s="112"/>
    </row>
    <row r="13" spans="1:25" ht="15" customHeight="1">
      <c r="A13" s="109"/>
      <c r="B13" s="588"/>
      <c r="C13" s="589"/>
      <c r="D13" s="119"/>
      <c r="E13" s="111"/>
      <c r="F13" s="256"/>
      <c r="G13" s="111"/>
      <c r="R13" s="255"/>
      <c r="S13" s="111"/>
      <c r="T13" s="584"/>
      <c r="U13" s="584"/>
      <c r="V13" s="584"/>
      <c r="W13" s="584"/>
      <c r="X13" s="584"/>
      <c r="Y13" s="112"/>
    </row>
    <row r="14" spans="1:25" ht="15" customHeight="1">
      <c r="A14" s="109"/>
      <c r="B14" s="588"/>
      <c r="C14" s="589"/>
      <c r="D14" s="117"/>
      <c r="E14" s="117"/>
      <c r="F14" s="142"/>
      <c r="G14" s="377"/>
      <c r="H14" s="578" t="s">
        <v>343</v>
      </c>
      <c r="I14" s="579"/>
      <c r="J14" s="579"/>
      <c r="K14" s="579"/>
      <c r="L14" s="579"/>
      <c r="M14" s="580"/>
      <c r="N14" s="110"/>
      <c r="O14" s="110"/>
      <c r="P14" s="110"/>
      <c r="Q14" s="93"/>
      <c r="R14" s="110"/>
      <c r="S14" s="111"/>
      <c r="T14" s="584" t="s">
        <v>342</v>
      </c>
      <c r="U14" s="584"/>
      <c r="V14" s="584"/>
      <c r="W14" s="584"/>
      <c r="X14" s="584"/>
      <c r="Y14" s="112"/>
    </row>
    <row r="15" spans="1:25" ht="15" customHeight="1">
      <c r="A15" s="109"/>
      <c r="B15" s="588"/>
      <c r="C15" s="589"/>
      <c r="D15" s="119"/>
      <c r="E15" s="119"/>
      <c r="F15" s="256"/>
      <c r="G15" s="115"/>
      <c r="H15" s="581"/>
      <c r="I15" s="582"/>
      <c r="J15" s="582"/>
      <c r="K15" s="582"/>
      <c r="L15" s="582"/>
      <c r="M15" s="583"/>
      <c r="Q15" s="254"/>
      <c r="R15" s="115"/>
      <c r="S15" s="111"/>
      <c r="T15" s="584"/>
      <c r="U15" s="584"/>
      <c r="V15" s="584"/>
      <c r="W15" s="584"/>
      <c r="X15" s="584"/>
      <c r="Y15" s="112"/>
    </row>
    <row r="16" spans="1:25" ht="15" customHeight="1">
      <c r="A16" s="109"/>
      <c r="B16" s="588"/>
      <c r="C16" s="589"/>
      <c r="D16" s="111"/>
      <c r="E16" s="111"/>
      <c r="F16" s="256"/>
      <c r="G16" s="111"/>
      <c r="R16" s="142"/>
      <c r="S16" s="111"/>
      <c r="T16" s="584" t="s">
        <v>344</v>
      </c>
      <c r="U16" s="584"/>
      <c r="V16" s="584"/>
      <c r="W16" s="584"/>
      <c r="X16" s="584"/>
      <c r="Y16" s="112"/>
    </row>
    <row r="17" spans="1:25" ht="15" customHeight="1">
      <c r="A17" s="109"/>
      <c r="B17" s="588"/>
      <c r="C17" s="589"/>
      <c r="D17" s="119"/>
      <c r="E17" s="111"/>
      <c r="F17" s="256"/>
      <c r="G17" s="111"/>
      <c r="T17" s="584"/>
      <c r="U17" s="584"/>
      <c r="V17" s="584"/>
      <c r="W17" s="584"/>
      <c r="X17" s="584"/>
      <c r="Y17" s="112"/>
    </row>
    <row r="18" spans="1:25" ht="15" customHeight="1">
      <c r="A18" s="109"/>
      <c r="B18" s="588"/>
      <c r="C18" s="589"/>
      <c r="D18" s="119"/>
      <c r="E18" s="111"/>
      <c r="F18" s="256"/>
      <c r="G18" s="111"/>
      <c r="Q18" s="111"/>
      <c r="R18" s="111"/>
      <c r="Y18" s="116"/>
    </row>
    <row r="19" spans="1:25" ht="15" customHeight="1">
      <c r="A19" s="109"/>
      <c r="B19" s="588"/>
      <c r="C19" s="589"/>
      <c r="D19" s="119"/>
      <c r="E19" s="111"/>
      <c r="F19" s="256"/>
      <c r="G19" s="111"/>
      <c r="R19" s="109"/>
      <c r="S19" s="109"/>
      <c r="T19" s="584" t="s">
        <v>346</v>
      </c>
      <c r="U19" s="584"/>
      <c r="V19" s="584"/>
      <c r="W19" s="584"/>
      <c r="X19" s="584"/>
      <c r="Y19" s="112"/>
    </row>
    <row r="20" spans="1:25" ht="15" customHeight="1">
      <c r="A20" s="109"/>
      <c r="B20" s="588"/>
      <c r="C20" s="589"/>
      <c r="D20" s="119"/>
      <c r="E20" s="111"/>
      <c r="F20" s="256"/>
      <c r="G20" s="111"/>
      <c r="Q20" s="252"/>
      <c r="R20" s="118"/>
      <c r="S20" s="119"/>
      <c r="T20" s="584"/>
      <c r="U20" s="584"/>
      <c r="V20" s="584"/>
      <c r="W20" s="584"/>
      <c r="X20" s="584"/>
      <c r="Y20" s="112"/>
    </row>
    <row r="21" spans="1:25" ht="15" customHeight="1">
      <c r="A21" s="109"/>
      <c r="B21" s="590"/>
      <c r="C21" s="591"/>
      <c r="D21" s="119"/>
      <c r="E21" s="111"/>
      <c r="F21" s="142"/>
      <c r="G21" s="377"/>
      <c r="H21" s="578" t="s">
        <v>347</v>
      </c>
      <c r="I21" s="579"/>
      <c r="J21" s="579"/>
      <c r="K21" s="579"/>
      <c r="L21" s="579"/>
      <c r="M21" s="580"/>
      <c r="N21" s="117"/>
      <c r="O21" s="117"/>
      <c r="P21" s="110"/>
      <c r="Q21" s="143"/>
      <c r="R21" s="117"/>
      <c r="S21" s="119"/>
      <c r="T21" s="584" t="s">
        <v>352</v>
      </c>
      <c r="U21" s="584"/>
      <c r="V21" s="584"/>
      <c r="W21" s="584"/>
      <c r="X21" s="584"/>
      <c r="Y21" s="112"/>
    </row>
    <row r="22" spans="1:25" ht="15" customHeight="1">
      <c r="A22" s="109"/>
      <c r="B22" s="109"/>
      <c r="C22" s="380"/>
      <c r="D22" s="119"/>
      <c r="H22" s="581"/>
      <c r="I22" s="582"/>
      <c r="J22" s="582"/>
      <c r="K22" s="582"/>
      <c r="L22" s="582"/>
      <c r="M22" s="583"/>
      <c r="N22" s="109"/>
      <c r="O22" s="109"/>
      <c r="Q22" s="155"/>
      <c r="R22" s="109"/>
      <c r="S22" s="109"/>
      <c r="T22" s="584"/>
      <c r="U22" s="584"/>
      <c r="V22" s="584"/>
      <c r="W22" s="584"/>
      <c r="X22" s="584"/>
      <c r="Y22" s="112"/>
    </row>
    <row r="23" spans="1:25" ht="15" customHeight="1">
      <c r="B23" s="154"/>
      <c r="C23" s="381"/>
      <c r="D23" s="119"/>
      <c r="Q23" s="252"/>
      <c r="R23" s="117"/>
      <c r="T23" s="584" t="s">
        <v>508</v>
      </c>
      <c r="U23" s="584"/>
      <c r="V23" s="584"/>
      <c r="W23" s="584"/>
      <c r="X23" s="584"/>
    </row>
    <row r="24" spans="1:25" ht="15" customHeight="1">
      <c r="A24" s="109"/>
      <c r="B24" s="109"/>
      <c r="C24" s="380"/>
      <c r="D24" s="119"/>
      <c r="Q24" s="111"/>
      <c r="T24" s="584"/>
      <c r="U24" s="584"/>
      <c r="V24" s="584"/>
      <c r="W24" s="584"/>
      <c r="X24" s="584"/>
      <c r="Y24" s="116"/>
    </row>
    <row r="25" spans="1:25" ht="15" customHeight="1">
      <c r="A25" s="109"/>
      <c r="B25" s="109"/>
      <c r="C25" s="380"/>
      <c r="D25" s="119"/>
      <c r="Q25" s="111"/>
      <c r="R25" s="111"/>
      <c r="T25" s="253"/>
      <c r="U25" s="253"/>
      <c r="V25" s="253"/>
      <c r="W25" s="253"/>
      <c r="X25" s="253"/>
      <c r="Y25" s="116"/>
    </row>
    <row r="26" spans="1:25" ht="15" customHeight="1">
      <c r="A26" s="109"/>
      <c r="C26" s="256"/>
      <c r="D26" s="119"/>
      <c r="Q26" s="111"/>
      <c r="R26" s="251"/>
      <c r="S26" s="111"/>
      <c r="T26" s="584" t="s">
        <v>348</v>
      </c>
      <c r="U26" s="584"/>
      <c r="V26" s="584"/>
      <c r="W26" s="584"/>
      <c r="X26" s="584"/>
      <c r="Y26" s="112"/>
    </row>
    <row r="27" spans="1:25" ht="15" customHeight="1">
      <c r="A27" s="109"/>
      <c r="C27" s="256"/>
      <c r="D27" s="119"/>
      <c r="R27" s="256"/>
      <c r="T27" s="584"/>
      <c r="U27" s="584"/>
      <c r="V27" s="584"/>
      <c r="W27" s="584"/>
      <c r="X27" s="584"/>
      <c r="Y27" s="112"/>
    </row>
    <row r="28" spans="1:25" ht="15" customHeight="1">
      <c r="A28" s="109"/>
      <c r="B28" s="578" t="s">
        <v>350</v>
      </c>
      <c r="C28" s="579"/>
      <c r="D28" s="579"/>
      <c r="E28" s="579"/>
      <c r="F28" s="579"/>
      <c r="G28" s="580"/>
      <c r="L28" s="119"/>
      <c r="M28" s="119"/>
      <c r="N28" s="119"/>
      <c r="O28" s="119"/>
      <c r="P28" s="111"/>
      <c r="Q28" s="379"/>
      <c r="T28" s="584" t="s">
        <v>349</v>
      </c>
      <c r="U28" s="584"/>
      <c r="V28" s="584"/>
      <c r="W28" s="584"/>
      <c r="X28" s="584"/>
      <c r="Y28" s="112"/>
    </row>
    <row r="29" spans="1:25" ht="15" customHeight="1">
      <c r="A29" s="109"/>
      <c r="B29" s="592"/>
      <c r="C29" s="593"/>
      <c r="D29" s="593"/>
      <c r="E29" s="593"/>
      <c r="F29" s="593"/>
      <c r="G29" s="594"/>
      <c r="H29" s="377"/>
      <c r="I29" s="377"/>
      <c r="J29" s="377"/>
      <c r="K29" s="377"/>
      <c r="L29" s="117"/>
      <c r="M29" s="117"/>
      <c r="N29" s="117"/>
      <c r="O29" s="117"/>
      <c r="P29" s="377"/>
      <c r="Q29" s="378"/>
      <c r="R29" s="255"/>
      <c r="S29" s="111"/>
      <c r="T29" s="584"/>
      <c r="U29" s="584"/>
      <c r="V29" s="584"/>
      <c r="W29" s="584"/>
      <c r="X29" s="584"/>
      <c r="Y29" s="112"/>
    </row>
    <row r="30" spans="1:25" ht="15" customHeight="1">
      <c r="A30" s="109"/>
      <c r="B30" s="592"/>
      <c r="C30" s="593"/>
      <c r="D30" s="593"/>
      <c r="E30" s="593"/>
      <c r="F30" s="593"/>
      <c r="G30" s="594"/>
      <c r="R30" s="142"/>
      <c r="S30" s="111"/>
      <c r="T30" s="584" t="s">
        <v>351</v>
      </c>
      <c r="U30" s="584"/>
      <c r="V30" s="584"/>
      <c r="W30" s="584"/>
      <c r="X30" s="584"/>
      <c r="Y30" s="112"/>
    </row>
    <row r="31" spans="1:25" ht="15" customHeight="1">
      <c r="A31" s="109"/>
      <c r="B31" s="581"/>
      <c r="C31" s="582"/>
      <c r="D31" s="582"/>
      <c r="E31" s="582"/>
      <c r="F31" s="582"/>
      <c r="G31" s="583"/>
      <c r="H31" s="119"/>
      <c r="I31" s="119"/>
      <c r="L31" s="109"/>
      <c r="M31" s="109"/>
      <c r="N31" s="109"/>
      <c r="O31" s="109"/>
      <c r="Q31" s="93"/>
      <c r="T31" s="584"/>
      <c r="U31" s="584"/>
      <c r="V31" s="584"/>
      <c r="W31" s="584"/>
      <c r="X31" s="584"/>
      <c r="Y31" s="112"/>
    </row>
    <row r="32" spans="1:25" ht="15" customHeight="1">
      <c r="A32" s="109"/>
      <c r="D32" s="109"/>
      <c r="E32" s="256"/>
      <c r="F32" s="111"/>
      <c r="G32" s="119"/>
      <c r="H32" s="119"/>
      <c r="I32" s="119"/>
      <c r="L32" s="109"/>
      <c r="M32" s="109"/>
      <c r="N32" s="109"/>
      <c r="O32" s="109"/>
      <c r="Q32" s="93"/>
      <c r="R32" s="110"/>
      <c r="S32" s="111"/>
      <c r="T32" s="584" t="s">
        <v>352</v>
      </c>
      <c r="U32" s="584"/>
      <c r="V32" s="584"/>
      <c r="W32" s="584"/>
      <c r="X32" s="584"/>
      <c r="Y32" s="112"/>
    </row>
    <row r="33" spans="1:25" ht="15" customHeight="1">
      <c r="A33" s="109"/>
      <c r="E33" s="256"/>
      <c r="F33" s="111"/>
      <c r="G33" s="111"/>
      <c r="H33" s="119"/>
      <c r="I33" s="111"/>
      <c r="O33" s="109"/>
      <c r="T33" s="584"/>
      <c r="U33" s="584"/>
      <c r="V33" s="584"/>
      <c r="W33" s="584"/>
      <c r="X33" s="584"/>
      <c r="Y33" s="112"/>
    </row>
    <row r="34" spans="1:25" ht="15" customHeight="1">
      <c r="A34" s="109"/>
      <c r="E34" s="256"/>
      <c r="F34" s="111"/>
      <c r="G34" s="111"/>
      <c r="H34" s="119"/>
      <c r="I34" s="111"/>
      <c r="T34" s="116"/>
      <c r="U34" s="116"/>
      <c r="V34" s="116"/>
      <c r="W34" s="116"/>
      <c r="X34" s="116"/>
      <c r="Y34" s="116"/>
    </row>
    <row r="35" spans="1:25" ht="15" customHeight="1">
      <c r="A35" s="109"/>
      <c r="B35" s="109"/>
      <c r="C35" s="109"/>
      <c r="D35" s="109"/>
      <c r="E35" s="380"/>
      <c r="F35" s="119"/>
      <c r="G35" s="119"/>
      <c r="H35" s="119"/>
      <c r="I35" s="117"/>
      <c r="R35" s="109"/>
      <c r="S35" s="109"/>
      <c r="T35" s="584" t="s">
        <v>348</v>
      </c>
      <c r="U35" s="584"/>
      <c r="V35" s="584"/>
      <c r="W35" s="584"/>
      <c r="X35" s="584"/>
      <c r="Y35" s="112"/>
    </row>
    <row r="36" spans="1:25" ht="15" customHeight="1">
      <c r="A36" s="109"/>
      <c r="B36" s="109"/>
      <c r="C36" s="109"/>
      <c r="D36" s="109"/>
      <c r="E36" s="113"/>
      <c r="F36" s="377"/>
      <c r="G36" s="377"/>
      <c r="H36" s="578" t="s">
        <v>123</v>
      </c>
      <c r="I36" s="593"/>
      <c r="J36" s="579"/>
      <c r="K36" s="579"/>
      <c r="L36" s="579"/>
      <c r="M36" s="580"/>
      <c r="O36" s="111"/>
      <c r="P36" s="377"/>
      <c r="Q36" s="114"/>
      <c r="R36" s="118"/>
      <c r="S36" s="119"/>
      <c r="T36" s="584"/>
      <c r="U36" s="584"/>
      <c r="V36" s="584"/>
      <c r="W36" s="584"/>
      <c r="X36" s="584"/>
      <c r="Y36" s="112"/>
    </row>
    <row r="37" spans="1:25" ht="15" customHeight="1">
      <c r="A37" s="109"/>
      <c r="B37" s="109"/>
      <c r="C37" s="109"/>
      <c r="D37" s="109"/>
      <c r="E37" s="382"/>
      <c r="F37" s="115"/>
      <c r="G37" s="115"/>
      <c r="H37" s="581"/>
      <c r="I37" s="582"/>
      <c r="J37" s="582"/>
      <c r="K37" s="582"/>
      <c r="L37" s="582"/>
      <c r="M37" s="583"/>
      <c r="N37" s="115"/>
      <c r="O37" s="115"/>
      <c r="Q37" s="93"/>
      <c r="R37" s="117"/>
      <c r="S37" s="119"/>
      <c r="T37" s="584" t="s">
        <v>352</v>
      </c>
      <c r="U37" s="584"/>
      <c r="V37" s="584"/>
      <c r="W37" s="584"/>
      <c r="X37" s="584"/>
      <c r="Y37" s="112"/>
    </row>
    <row r="38" spans="1:25" ht="15" customHeight="1">
      <c r="A38" s="109"/>
      <c r="B38" s="109"/>
      <c r="C38" s="109"/>
      <c r="D38" s="109"/>
      <c r="E38" s="380"/>
      <c r="F38" s="111"/>
      <c r="G38" s="111"/>
      <c r="H38" s="119"/>
      <c r="I38" s="115"/>
      <c r="L38" s="109"/>
      <c r="M38" s="109"/>
      <c r="N38" s="119"/>
      <c r="O38" s="119"/>
      <c r="R38" s="109"/>
      <c r="S38" s="109"/>
      <c r="T38" s="584"/>
      <c r="U38" s="584"/>
      <c r="V38" s="584"/>
      <c r="W38" s="584"/>
      <c r="X38" s="584"/>
      <c r="Y38" s="112"/>
    </row>
    <row r="39" spans="1:25" ht="15" customHeight="1">
      <c r="A39" s="109"/>
      <c r="B39" s="109"/>
      <c r="C39" s="109"/>
      <c r="D39" s="109"/>
      <c r="E39" s="380"/>
      <c r="F39" s="111"/>
      <c r="G39" s="111"/>
      <c r="H39" s="119"/>
      <c r="I39" s="111"/>
      <c r="N39" s="111"/>
      <c r="O39" s="111"/>
      <c r="T39" s="116"/>
      <c r="U39" s="116"/>
      <c r="V39" s="116"/>
      <c r="W39" s="116"/>
      <c r="X39" s="116"/>
      <c r="Y39" s="116"/>
    </row>
    <row r="40" spans="1:25" ht="15" customHeight="1">
      <c r="A40" s="109"/>
      <c r="B40" s="109"/>
      <c r="C40" s="109"/>
      <c r="D40" s="109"/>
      <c r="E40" s="380"/>
      <c r="F40" s="111"/>
      <c r="G40" s="111"/>
      <c r="H40" s="119"/>
      <c r="I40" s="377"/>
      <c r="N40" s="111"/>
      <c r="O40" s="111"/>
      <c r="R40" s="109"/>
      <c r="S40" s="109"/>
      <c r="T40" s="584" t="s">
        <v>348</v>
      </c>
      <c r="U40" s="584"/>
      <c r="V40" s="584"/>
      <c r="W40" s="584"/>
      <c r="X40" s="584"/>
      <c r="Y40" s="112"/>
    </row>
    <row r="41" spans="1:25" ht="15" customHeight="1">
      <c r="A41" s="109"/>
      <c r="B41" s="109"/>
      <c r="C41" s="109"/>
      <c r="D41" s="109"/>
      <c r="E41" s="113"/>
      <c r="F41" s="377"/>
      <c r="G41" s="377"/>
      <c r="H41" s="578" t="s">
        <v>125</v>
      </c>
      <c r="I41" s="579"/>
      <c r="J41" s="579"/>
      <c r="K41" s="579"/>
      <c r="L41" s="579"/>
      <c r="M41" s="580"/>
      <c r="N41" s="377"/>
      <c r="O41" s="377"/>
      <c r="P41" s="377"/>
      <c r="Q41" s="114"/>
      <c r="R41" s="118"/>
      <c r="S41" s="119"/>
      <c r="T41" s="584"/>
      <c r="U41" s="584"/>
      <c r="V41" s="584"/>
      <c r="W41" s="584"/>
      <c r="X41" s="584"/>
      <c r="Y41" s="112"/>
    </row>
    <row r="42" spans="1:25" ht="15" customHeight="1">
      <c r="A42" s="109"/>
      <c r="B42" s="109"/>
      <c r="C42" s="109"/>
      <c r="D42" s="109"/>
      <c r="E42" s="382"/>
      <c r="F42" s="115"/>
      <c r="G42" s="115"/>
      <c r="H42" s="581"/>
      <c r="I42" s="582"/>
      <c r="J42" s="582"/>
      <c r="K42" s="582"/>
      <c r="L42" s="582"/>
      <c r="M42" s="583"/>
      <c r="O42" s="111"/>
      <c r="Q42" s="93"/>
      <c r="R42" s="117"/>
      <c r="S42" s="119"/>
      <c r="T42" s="584" t="s">
        <v>352</v>
      </c>
      <c r="U42" s="584"/>
      <c r="V42" s="584"/>
      <c r="W42" s="584"/>
      <c r="X42" s="584"/>
      <c r="Y42" s="112"/>
    </row>
    <row r="43" spans="1:25" ht="15" customHeight="1">
      <c r="A43" s="109"/>
      <c r="B43" s="109"/>
      <c r="C43" s="109"/>
      <c r="D43" s="109"/>
      <c r="E43" s="380"/>
      <c r="F43" s="111"/>
      <c r="G43" s="111"/>
      <c r="J43" s="109"/>
      <c r="K43" s="109"/>
      <c r="L43" s="109"/>
      <c r="M43" s="109"/>
      <c r="O43" s="111"/>
      <c r="R43" s="109"/>
      <c r="S43" s="109"/>
      <c r="T43" s="584"/>
      <c r="U43" s="584"/>
      <c r="V43" s="584"/>
      <c r="W43" s="584"/>
      <c r="X43" s="584"/>
      <c r="Y43" s="112"/>
    </row>
    <row r="44" spans="1:25" ht="15" customHeight="1">
      <c r="A44" s="109"/>
      <c r="B44" s="109"/>
      <c r="C44" s="109"/>
      <c r="D44" s="109"/>
      <c r="E44" s="380"/>
      <c r="F44" s="111"/>
      <c r="G44" s="111"/>
      <c r="O44" s="111"/>
      <c r="T44" s="116"/>
      <c r="U44" s="116"/>
      <c r="V44" s="116"/>
      <c r="W44" s="116"/>
      <c r="X44" s="116"/>
      <c r="Y44" s="116"/>
    </row>
    <row r="45" spans="1:25" ht="15" customHeight="1">
      <c r="A45" s="109"/>
      <c r="B45" s="109"/>
      <c r="C45" s="109"/>
      <c r="D45" s="109"/>
      <c r="E45" s="380"/>
      <c r="F45" s="111"/>
      <c r="G45" s="111"/>
      <c r="O45" s="111"/>
      <c r="P45" s="111"/>
      <c r="Q45" s="111"/>
      <c r="R45" s="109"/>
      <c r="S45" s="109"/>
      <c r="T45" s="584" t="s">
        <v>348</v>
      </c>
      <c r="U45" s="584"/>
      <c r="V45" s="584"/>
      <c r="W45" s="584"/>
      <c r="X45" s="584"/>
      <c r="Y45" s="112"/>
    </row>
    <row r="46" spans="1:25" ht="15" customHeight="1">
      <c r="A46" s="109"/>
      <c r="B46" s="109"/>
      <c r="C46" s="109"/>
      <c r="D46" s="109"/>
      <c r="E46" s="113"/>
      <c r="F46" s="377"/>
      <c r="G46" s="377"/>
      <c r="H46" s="578" t="s">
        <v>353</v>
      </c>
      <c r="I46" s="579"/>
      <c r="J46" s="579"/>
      <c r="K46" s="579"/>
      <c r="L46" s="579"/>
      <c r="M46" s="580"/>
      <c r="O46" s="111"/>
      <c r="P46" s="377"/>
      <c r="Q46" s="114"/>
      <c r="R46" s="118"/>
      <c r="S46" s="119"/>
      <c r="T46" s="584"/>
      <c r="U46" s="584"/>
      <c r="V46" s="584"/>
      <c r="W46" s="584"/>
      <c r="X46" s="584"/>
      <c r="Y46" s="112"/>
    </row>
    <row r="47" spans="1:25" ht="15" customHeight="1">
      <c r="A47" s="109"/>
      <c r="B47" s="109"/>
      <c r="C47" s="109"/>
      <c r="D47" s="109"/>
      <c r="E47" s="382"/>
      <c r="F47" s="115"/>
      <c r="G47" s="115"/>
      <c r="H47" s="581"/>
      <c r="I47" s="582"/>
      <c r="J47" s="582"/>
      <c r="K47" s="582"/>
      <c r="L47" s="582"/>
      <c r="M47" s="583"/>
      <c r="N47" s="115"/>
      <c r="O47" s="115"/>
      <c r="Q47" s="93"/>
      <c r="R47" s="117"/>
      <c r="S47" s="119"/>
      <c r="T47" s="584" t="s">
        <v>352</v>
      </c>
      <c r="U47" s="584"/>
      <c r="V47" s="584"/>
      <c r="W47" s="584"/>
      <c r="X47" s="584"/>
      <c r="Y47" s="112"/>
    </row>
    <row r="48" spans="1:25" ht="15" customHeight="1">
      <c r="A48" s="109"/>
      <c r="B48" s="109"/>
      <c r="C48" s="109"/>
      <c r="D48" s="109"/>
      <c r="E48" s="380"/>
      <c r="F48" s="111"/>
      <c r="G48" s="111"/>
      <c r="J48" s="109"/>
      <c r="K48" s="109"/>
      <c r="L48" s="109"/>
      <c r="M48" s="109"/>
      <c r="N48" s="111"/>
      <c r="O48" s="111"/>
      <c r="R48" s="109"/>
      <c r="S48" s="109"/>
      <c r="T48" s="584"/>
      <c r="U48" s="584"/>
      <c r="V48" s="584"/>
      <c r="W48" s="584"/>
      <c r="X48" s="584"/>
      <c r="Y48" s="112"/>
    </row>
    <row r="49" spans="1:25" ht="15" customHeight="1">
      <c r="A49" s="109"/>
      <c r="B49" s="109"/>
      <c r="C49" s="109"/>
      <c r="D49" s="109"/>
      <c r="E49" s="380"/>
      <c r="F49" s="111"/>
      <c r="G49" s="111"/>
      <c r="N49" s="111"/>
      <c r="O49" s="111"/>
      <c r="T49" s="116"/>
      <c r="U49" s="116"/>
      <c r="V49" s="116"/>
      <c r="W49" s="116"/>
      <c r="X49" s="116"/>
      <c r="Y49" s="116"/>
    </row>
    <row r="50" spans="1:25" ht="15" customHeight="1">
      <c r="A50" s="109"/>
      <c r="B50" s="109"/>
      <c r="C50" s="109"/>
      <c r="D50" s="109"/>
      <c r="E50" s="113"/>
      <c r="F50" s="377"/>
      <c r="G50" s="377"/>
      <c r="H50" s="578" t="s">
        <v>354</v>
      </c>
      <c r="I50" s="579"/>
      <c r="J50" s="579"/>
      <c r="K50" s="579"/>
      <c r="L50" s="579"/>
      <c r="M50" s="580"/>
      <c r="N50" s="377"/>
      <c r="O50" s="377"/>
      <c r="P50" s="377"/>
      <c r="Q50" s="110"/>
      <c r="R50" s="117"/>
      <c r="S50" s="119"/>
      <c r="T50" s="584" t="s">
        <v>348</v>
      </c>
      <c r="U50" s="584"/>
      <c r="V50" s="584"/>
      <c r="W50" s="584"/>
      <c r="X50" s="584"/>
      <c r="Y50" s="112"/>
    </row>
    <row r="51" spans="1:25" ht="15" customHeight="1">
      <c r="A51" s="109"/>
      <c r="B51" s="109"/>
      <c r="C51" s="109"/>
      <c r="D51" s="109"/>
      <c r="E51" s="382"/>
      <c r="F51" s="115"/>
      <c r="G51" s="115"/>
      <c r="H51" s="581"/>
      <c r="I51" s="582"/>
      <c r="J51" s="582"/>
      <c r="K51" s="582"/>
      <c r="L51" s="582"/>
      <c r="M51" s="583"/>
      <c r="N51" s="115"/>
      <c r="O51" s="115"/>
      <c r="R51" s="109"/>
      <c r="S51" s="109"/>
      <c r="T51" s="584"/>
      <c r="U51" s="584"/>
      <c r="V51" s="584"/>
      <c r="W51" s="584"/>
      <c r="X51" s="584"/>
      <c r="Y51" s="112"/>
    </row>
    <row r="52" spans="1:25" ht="15" customHeight="1">
      <c r="A52" s="109"/>
      <c r="B52" s="109"/>
      <c r="C52" s="109"/>
      <c r="D52" s="109"/>
      <c r="E52" s="380"/>
      <c r="F52" s="111"/>
      <c r="G52" s="111"/>
      <c r="N52" s="111"/>
      <c r="O52" s="111"/>
      <c r="T52" s="116"/>
      <c r="U52" s="116"/>
      <c r="V52" s="116"/>
      <c r="W52" s="116"/>
      <c r="X52" s="116"/>
      <c r="Y52" s="116"/>
    </row>
    <row r="53" spans="1:25" ht="15" customHeight="1">
      <c r="A53" s="109"/>
      <c r="B53" s="109"/>
      <c r="C53" s="109"/>
      <c r="D53" s="109"/>
      <c r="E53" s="380"/>
      <c r="F53" s="111"/>
      <c r="G53" s="111"/>
      <c r="N53" s="111"/>
      <c r="O53" s="111"/>
      <c r="T53" s="116"/>
      <c r="U53" s="116"/>
      <c r="V53" s="116"/>
      <c r="W53" s="116"/>
      <c r="X53" s="116"/>
      <c r="Y53" s="116"/>
    </row>
    <row r="54" spans="1:25" ht="15" customHeight="1">
      <c r="A54" s="109"/>
      <c r="B54" s="109"/>
      <c r="C54" s="109"/>
      <c r="D54" s="109"/>
      <c r="E54" s="113"/>
      <c r="F54" s="377"/>
      <c r="G54" s="377"/>
      <c r="H54" s="578" t="s">
        <v>355</v>
      </c>
      <c r="I54" s="579"/>
      <c r="J54" s="579"/>
      <c r="K54" s="579"/>
      <c r="L54" s="579"/>
      <c r="M54" s="580"/>
      <c r="N54" s="377"/>
      <c r="O54" s="377"/>
      <c r="P54" s="377"/>
      <c r="Q54" s="110"/>
      <c r="R54" s="117"/>
      <c r="S54" s="119"/>
      <c r="T54" s="584" t="s">
        <v>348</v>
      </c>
      <c r="U54" s="584"/>
      <c r="V54" s="584"/>
      <c r="W54" s="584"/>
      <c r="X54" s="584"/>
      <c r="Y54" s="112"/>
    </row>
    <row r="55" spans="1:25" ht="15" customHeight="1">
      <c r="A55" s="109"/>
      <c r="B55" s="109"/>
      <c r="C55" s="109"/>
      <c r="D55" s="109"/>
      <c r="E55" s="109"/>
      <c r="H55" s="581"/>
      <c r="I55" s="582"/>
      <c r="J55" s="582"/>
      <c r="K55" s="582"/>
      <c r="L55" s="582"/>
      <c r="M55" s="583"/>
      <c r="R55" s="109"/>
      <c r="S55" s="109"/>
      <c r="T55" s="584"/>
      <c r="U55" s="584"/>
      <c r="V55" s="584"/>
      <c r="W55" s="584"/>
      <c r="X55" s="584"/>
      <c r="Y55" s="112"/>
    </row>
    <row r="56" spans="1:25">
      <c r="A56" s="109"/>
      <c r="B56" s="109"/>
      <c r="C56" s="109"/>
      <c r="D56" s="109"/>
      <c r="E56" s="109"/>
      <c r="F56" s="109"/>
      <c r="G56" s="109"/>
      <c r="H56" s="109"/>
      <c r="I56" s="109"/>
      <c r="J56" s="109"/>
      <c r="K56" s="109"/>
      <c r="L56" s="109"/>
      <c r="M56" s="109"/>
      <c r="N56" s="109"/>
      <c r="O56" s="109"/>
      <c r="R56" s="109"/>
      <c r="S56" s="109"/>
      <c r="T56" s="120"/>
      <c r="U56" s="120"/>
      <c r="V56" s="120"/>
      <c r="W56" s="120"/>
      <c r="X56" s="120"/>
      <c r="Y56" s="120"/>
    </row>
    <row r="57" spans="1:25">
      <c r="A57" s="109"/>
      <c r="B57" s="109"/>
      <c r="C57" s="109"/>
      <c r="D57" s="109"/>
      <c r="E57" s="109"/>
      <c r="F57" s="109"/>
      <c r="G57" s="109"/>
      <c r="H57" s="109"/>
      <c r="I57" s="109"/>
      <c r="J57" s="109"/>
      <c r="K57" s="109"/>
      <c r="L57" s="109"/>
      <c r="M57" s="109"/>
      <c r="N57" s="109"/>
      <c r="O57" s="109"/>
    </row>
    <row r="58" spans="1:25">
      <c r="A58" s="109"/>
      <c r="B58" s="109"/>
      <c r="C58" s="109"/>
      <c r="D58" s="109"/>
      <c r="E58" s="109"/>
      <c r="F58" s="109"/>
      <c r="G58" s="109"/>
      <c r="H58" s="109"/>
      <c r="I58" s="109"/>
      <c r="J58" s="109"/>
      <c r="K58" s="109"/>
      <c r="L58" s="109"/>
      <c r="M58" s="109"/>
      <c r="N58" s="109"/>
      <c r="O58" s="109"/>
    </row>
    <row r="59" spans="1:25">
      <c r="A59" s="109"/>
      <c r="B59" s="109"/>
      <c r="C59" s="109"/>
      <c r="D59" s="109"/>
      <c r="E59" s="109"/>
      <c r="F59" s="109"/>
      <c r="G59" s="109"/>
      <c r="H59" s="109"/>
      <c r="I59" s="109"/>
      <c r="J59" s="109"/>
      <c r="K59" s="109"/>
      <c r="L59" s="109"/>
      <c r="M59" s="109"/>
      <c r="N59" s="109"/>
      <c r="O59" s="109"/>
      <c r="P59" s="109"/>
      <c r="Q59" s="109"/>
      <c r="R59" s="109"/>
      <c r="S59" s="109"/>
      <c r="T59" s="120"/>
      <c r="U59" s="120"/>
      <c r="V59" s="120"/>
      <c r="W59" s="120"/>
      <c r="X59" s="120"/>
      <c r="Y59" s="120"/>
    </row>
    <row r="60" spans="1:25">
      <c r="A60" s="109"/>
      <c r="B60" s="109"/>
      <c r="C60" s="109"/>
      <c r="D60" s="109"/>
      <c r="E60" s="109"/>
      <c r="F60" s="109"/>
      <c r="G60" s="109"/>
      <c r="H60" s="109"/>
      <c r="I60" s="109"/>
      <c r="J60" s="109"/>
      <c r="K60" s="109"/>
      <c r="L60" s="109"/>
      <c r="M60" s="109"/>
      <c r="N60" s="109"/>
      <c r="O60" s="109"/>
    </row>
    <row r="61" spans="1:25">
      <c r="A61" s="109"/>
      <c r="B61" s="109"/>
      <c r="C61" s="109"/>
      <c r="D61" s="109"/>
      <c r="E61" s="109"/>
      <c r="F61" s="109"/>
      <c r="G61" s="109"/>
      <c r="H61" s="109"/>
      <c r="I61" s="109"/>
      <c r="J61" s="109"/>
      <c r="K61" s="109"/>
      <c r="L61" s="109"/>
      <c r="M61" s="109"/>
      <c r="N61" s="109"/>
      <c r="O61" s="109"/>
    </row>
  </sheetData>
  <sheetProtection selectLockedCells="1"/>
  <mergeCells count="33">
    <mergeCell ref="H54:M55"/>
    <mergeCell ref="H50:M51"/>
    <mergeCell ref="B28:G31"/>
    <mergeCell ref="T47:X48"/>
    <mergeCell ref="T50:X51"/>
    <mergeCell ref="T30:X31"/>
    <mergeCell ref="T28:X29"/>
    <mergeCell ref="H41:M42"/>
    <mergeCell ref="H46:M47"/>
    <mergeCell ref="H36:M37"/>
    <mergeCell ref="T54:X55"/>
    <mergeCell ref="T32:X33"/>
    <mergeCell ref="T35:X36"/>
    <mergeCell ref="T37:X38"/>
    <mergeCell ref="T40:X41"/>
    <mergeCell ref="T42:X43"/>
    <mergeCell ref="T45:X46"/>
    <mergeCell ref="T12:X13"/>
    <mergeCell ref="T16:X17"/>
    <mergeCell ref="T23:X24"/>
    <mergeCell ref="T26:X27"/>
    <mergeCell ref="T19:X20"/>
    <mergeCell ref="T21:X22"/>
    <mergeCell ref="H21:M22"/>
    <mergeCell ref="T14:X15"/>
    <mergeCell ref="H6:M7"/>
    <mergeCell ref="B1:G2"/>
    <mergeCell ref="H14:M15"/>
    <mergeCell ref="B7:C21"/>
    <mergeCell ref="T3:X4"/>
    <mergeCell ref="T5:X6"/>
    <mergeCell ref="T7:X8"/>
    <mergeCell ref="T9:X10"/>
  </mergeCells>
  <phoneticPr fontId="1"/>
  <dataValidations count="1">
    <dataValidation imeMode="hiragana" allowBlank="1" showInputMessage="1" showErrorMessage="1" sqref="T54:Y56 T35:Y38 T45:Y48 T40:Y43 T59:Y59 T50:Y51 T3:Y10 T26:Y33 Y19:Y22 T19:X25 T12:Y17"/>
  </dataValidations>
  <pageMargins left="0.23622047244094491" right="0.70866141732283472" top="0.51181102362204722" bottom="0.59055118110236227" header="0.31496062992125984" footer="0.31496062992125984"/>
  <pageSetup paperSize="9" firstPageNumber="21" orientation="portrait"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76"/>
  <sheetViews>
    <sheetView zoomScaleNormal="100" workbookViewId="0">
      <selection activeCell="B14" sqref="B14"/>
    </sheetView>
  </sheetViews>
  <sheetFormatPr defaultRowHeight="13.5"/>
  <cols>
    <col min="1" max="1" width="3.875" style="1" customWidth="1"/>
    <col min="2" max="2" width="43.375" style="1" customWidth="1"/>
    <col min="3" max="3" width="3.25" style="1" customWidth="1"/>
    <col min="4" max="4" width="45.25" style="1" customWidth="1"/>
    <col min="5" max="16384" width="9" style="1"/>
  </cols>
  <sheetData>
    <row r="1" spans="1:4" ht="26.25" customHeight="1">
      <c r="A1" s="599" t="s">
        <v>313</v>
      </c>
      <c r="B1" s="599"/>
    </row>
    <row r="2" spans="1:4" ht="15.95" customHeight="1">
      <c r="A2" s="600" t="s">
        <v>0</v>
      </c>
      <c r="B2" s="600"/>
      <c r="C2" s="94"/>
      <c r="D2" s="94"/>
    </row>
    <row r="3" spans="1:4" ht="15.6" customHeight="1">
      <c r="A3" s="595" t="s">
        <v>1</v>
      </c>
      <c r="B3" s="595"/>
      <c r="C3" s="338">
        <v>2</v>
      </c>
      <c r="D3" s="334" t="s">
        <v>44</v>
      </c>
    </row>
    <row r="4" spans="1:4" ht="15.6" customHeight="1">
      <c r="A4" s="595" t="s">
        <v>2</v>
      </c>
      <c r="B4" s="595"/>
      <c r="C4" s="338">
        <v>3</v>
      </c>
      <c r="D4" s="334" t="s">
        <v>43</v>
      </c>
    </row>
    <row r="5" spans="1:4" ht="15.6" customHeight="1">
      <c r="A5" s="332">
        <v>1</v>
      </c>
      <c r="B5" s="340" t="s">
        <v>3</v>
      </c>
      <c r="C5" s="338">
        <v>4</v>
      </c>
      <c r="D5" s="597" t="s">
        <v>474</v>
      </c>
    </row>
    <row r="6" spans="1:4" ht="15.6" customHeight="1">
      <c r="A6" s="332">
        <v>2</v>
      </c>
      <c r="B6" s="340" t="s">
        <v>4</v>
      </c>
      <c r="C6" s="338"/>
      <c r="D6" s="597"/>
    </row>
    <row r="7" spans="1:4" ht="15.6" customHeight="1">
      <c r="A7" s="332">
        <v>3</v>
      </c>
      <c r="B7" s="340" t="s">
        <v>5</v>
      </c>
      <c r="C7" s="338">
        <v>5</v>
      </c>
      <c r="D7" s="597" t="s">
        <v>475</v>
      </c>
    </row>
    <row r="8" spans="1:4" ht="15.6" customHeight="1">
      <c r="A8" s="332">
        <v>4</v>
      </c>
      <c r="B8" s="340" t="s">
        <v>6</v>
      </c>
      <c r="C8" s="338"/>
      <c r="D8" s="597"/>
    </row>
    <row r="9" spans="1:4" ht="15.6" customHeight="1">
      <c r="A9" s="332">
        <v>5</v>
      </c>
      <c r="B9" s="597" t="s">
        <v>7</v>
      </c>
      <c r="C9" s="338">
        <v>6</v>
      </c>
      <c r="D9" s="597" t="s">
        <v>476</v>
      </c>
    </row>
    <row r="10" spans="1:4" ht="15.6" customHeight="1">
      <c r="A10" s="332"/>
      <c r="B10" s="597"/>
      <c r="C10" s="338"/>
      <c r="D10" s="597"/>
    </row>
    <row r="11" spans="1:4" ht="15.6" customHeight="1">
      <c r="A11" s="332">
        <v>6</v>
      </c>
      <c r="B11" s="334" t="s">
        <v>8</v>
      </c>
      <c r="C11" s="339"/>
      <c r="D11" s="597"/>
    </row>
    <row r="12" spans="1:4" ht="15.6" customHeight="1">
      <c r="A12" s="332">
        <v>7</v>
      </c>
      <c r="B12" s="334" t="s">
        <v>9</v>
      </c>
    </row>
    <row r="13" spans="1:4" ht="15.6" customHeight="1">
      <c r="A13" s="332">
        <v>8</v>
      </c>
      <c r="B13" s="334" t="s">
        <v>10</v>
      </c>
      <c r="C13" s="595" t="s">
        <v>50</v>
      </c>
      <c r="D13" s="595"/>
    </row>
    <row r="14" spans="1:4" ht="15.6" customHeight="1">
      <c r="A14" s="338">
        <v>9</v>
      </c>
      <c r="B14" s="565" t="s">
        <v>565</v>
      </c>
      <c r="C14" s="338">
        <v>1</v>
      </c>
      <c r="D14" s="334" t="s">
        <v>45</v>
      </c>
    </row>
    <row r="15" spans="1:4" ht="15.6" customHeight="1">
      <c r="A15" s="338">
        <v>10</v>
      </c>
      <c r="B15" s="334" t="s">
        <v>477</v>
      </c>
      <c r="C15" s="338">
        <v>2</v>
      </c>
      <c r="D15" s="1" t="s">
        <v>566</v>
      </c>
    </row>
    <row r="16" spans="1:4" ht="15.6" customHeight="1">
      <c r="A16" s="338">
        <v>11</v>
      </c>
      <c r="B16" s="334" t="s">
        <v>478</v>
      </c>
      <c r="C16" s="338">
        <v>3</v>
      </c>
      <c r="D16" s="1" t="s">
        <v>567</v>
      </c>
    </row>
    <row r="17" spans="1:4" ht="15.6" customHeight="1">
      <c r="A17" s="332"/>
      <c r="B17" s="329"/>
      <c r="C17" s="338">
        <v>4</v>
      </c>
      <c r="D17" s="395" t="s">
        <v>46</v>
      </c>
    </row>
    <row r="18" spans="1:4" ht="15.6" customHeight="1">
      <c r="A18" s="595" t="s">
        <v>34</v>
      </c>
      <c r="B18" s="595"/>
      <c r="C18" s="338">
        <v>5</v>
      </c>
      <c r="D18" s="598" t="s">
        <v>47</v>
      </c>
    </row>
    <row r="19" spans="1:4" ht="15.6" customHeight="1">
      <c r="A19" s="332">
        <v>1</v>
      </c>
      <c r="B19" s="334" t="s">
        <v>35</v>
      </c>
      <c r="C19" s="338"/>
      <c r="D19" s="598"/>
    </row>
    <row r="20" spans="1:4" ht="15.6" customHeight="1">
      <c r="A20" s="332">
        <v>2</v>
      </c>
      <c r="B20" s="334" t="s">
        <v>36</v>
      </c>
      <c r="C20" s="338">
        <v>6</v>
      </c>
      <c r="D20" s="341" t="s">
        <v>48</v>
      </c>
    </row>
    <row r="21" spans="1:4" ht="15.6" customHeight="1">
      <c r="A21" s="332">
        <v>3</v>
      </c>
      <c r="B21" s="334" t="s">
        <v>37</v>
      </c>
      <c r="C21" s="338">
        <v>7</v>
      </c>
      <c r="D21" s="334" t="s">
        <v>49</v>
      </c>
    </row>
    <row r="22" spans="1:4" ht="15.6" customHeight="1">
      <c r="A22" s="332">
        <v>4</v>
      </c>
      <c r="B22" s="334" t="s">
        <v>38</v>
      </c>
      <c r="C22" s="329"/>
      <c r="D22" s="329"/>
    </row>
    <row r="23" spans="1:4" ht="15.6" customHeight="1">
      <c r="A23" s="332">
        <v>5</v>
      </c>
      <c r="B23" s="334" t="s">
        <v>39</v>
      </c>
      <c r="C23" s="595" t="s">
        <v>51</v>
      </c>
      <c r="D23" s="595"/>
    </row>
    <row r="24" spans="1:4" ht="15.6" customHeight="1">
      <c r="A24" s="332">
        <v>6</v>
      </c>
      <c r="B24" s="334" t="s">
        <v>40</v>
      </c>
      <c r="C24" s="595" t="s">
        <v>52</v>
      </c>
      <c r="D24" s="595"/>
    </row>
    <row r="25" spans="1:4" ht="15.6" customHeight="1">
      <c r="A25" s="329"/>
      <c r="B25" s="329"/>
      <c r="C25" s="332">
        <v>1</v>
      </c>
      <c r="D25" s="334" t="s">
        <v>53</v>
      </c>
    </row>
    <row r="26" spans="1:4" ht="15.6" customHeight="1">
      <c r="A26" s="595" t="s">
        <v>11</v>
      </c>
      <c r="B26" s="595"/>
      <c r="C26" s="332">
        <v>2</v>
      </c>
      <c r="D26" s="334" t="s">
        <v>55</v>
      </c>
    </row>
    <row r="27" spans="1:4" ht="15.6" customHeight="1">
      <c r="A27" s="332">
        <v>1</v>
      </c>
      <c r="B27" s="334" t="s">
        <v>12</v>
      </c>
      <c r="C27" s="332">
        <v>3</v>
      </c>
      <c r="D27" s="334" t="s">
        <v>56</v>
      </c>
    </row>
    <row r="28" spans="1:4" ht="15.6" customHeight="1">
      <c r="A28" s="332">
        <v>2</v>
      </c>
      <c r="B28" s="334" t="s">
        <v>13</v>
      </c>
      <c r="C28" s="338">
        <v>4</v>
      </c>
      <c r="D28" s="331" t="s">
        <v>568</v>
      </c>
    </row>
    <row r="29" spans="1:4" ht="15.6" customHeight="1">
      <c r="A29" s="332">
        <v>3</v>
      </c>
      <c r="B29" s="334" t="s">
        <v>14</v>
      </c>
      <c r="C29" s="338">
        <v>5</v>
      </c>
      <c r="D29" s="334" t="s">
        <v>57</v>
      </c>
    </row>
    <row r="30" spans="1:4" ht="15.6" customHeight="1">
      <c r="A30" s="332">
        <v>4</v>
      </c>
      <c r="B30" s="334" t="s">
        <v>15</v>
      </c>
      <c r="C30" s="338">
        <v>6</v>
      </c>
      <c r="D30" s="334" t="s">
        <v>54</v>
      </c>
    </row>
    <row r="31" spans="1:4" ht="15.6" customHeight="1">
      <c r="A31" s="332">
        <v>5</v>
      </c>
      <c r="B31" s="334" t="s">
        <v>16</v>
      </c>
      <c r="C31" s="338">
        <v>7</v>
      </c>
      <c r="D31" s="335" t="s">
        <v>58</v>
      </c>
    </row>
    <row r="32" spans="1:4" ht="15.6" customHeight="1">
      <c r="A32" s="332">
        <v>6</v>
      </c>
      <c r="B32" s="334" t="s">
        <v>17</v>
      </c>
      <c r="C32" s="338">
        <v>8</v>
      </c>
      <c r="D32" s="334" t="s">
        <v>59</v>
      </c>
    </row>
    <row r="33" spans="1:4" ht="15.6" customHeight="1">
      <c r="A33" s="332">
        <v>7</v>
      </c>
      <c r="B33" s="334" t="s">
        <v>18</v>
      </c>
      <c r="C33" s="338">
        <v>9</v>
      </c>
      <c r="D33" s="598" t="s">
        <v>60</v>
      </c>
    </row>
    <row r="34" spans="1:4" ht="15.6" customHeight="1">
      <c r="A34" s="329"/>
      <c r="B34" s="329"/>
      <c r="C34" s="329"/>
      <c r="D34" s="598"/>
    </row>
    <row r="35" spans="1:4" ht="15.6" customHeight="1">
      <c r="A35" s="595" t="s">
        <v>19</v>
      </c>
      <c r="B35" s="595"/>
      <c r="C35" s="332">
        <v>10</v>
      </c>
      <c r="D35" s="334" t="s">
        <v>61</v>
      </c>
    </row>
    <row r="36" spans="1:4" ht="15.6" customHeight="1">
      <c r="A36" s="332">
        <v>1</v>
      </c>
      <c r="B36" s="334" t="s">
        <v>20</v>
      </c>
      <c r="C36" s="595"/>
      <c r="D36" s="595"/>
    </row>
    <row r="37" spans="1:4" ht="15.6" customHeight="1">
      <c r="A37" s="332">
        <v>2</v>
      </c>
      <c r="B37" s="341" t="s">
        <v>22</v>
      </c>
      <c r="C37" s="595" t="s">
        <v>479</v>
      </c>
      <c r="D37" s="595"/>
    </row>
    <row r="38" spans="1:4" ht="15.6" customHeight="1">
      <c r="A38" s="332">
        <v>3</v>
      </c>
      <c r="B38" s="334" t="s">
        <v>23</v>
      </c>
      <c r="C38" s="332">
        <v>1</v>
      </c>
      <c r="D38" s="596" t="s">
        <v>480</v>
      </c>
    </row>
    <row r="39" spans="1:4" ht="15.6" customHeight="1">
      <c r="A39" s="332">
        <v>4</v>
      </c>
      <c r="B39" s="341" t="s">
        <v>26</v>
      </c>
      <c r="C39" s="338"/>
      <c r="D39" s="596"/>
    </row>
    <row r="40" spans="1:4" ht="15.6" customHeight="1">
      <c r="A40" s="332">
        <v>5</v>
      </c>
      <c r="B40" s="334" t="s">
        <v>24</v>
      </c>
      <c r="C40" s="338">
        <v>2</v>
      </c>
      <c r="D40" s="339" t="s">
        <v>481</v>
      </c>
    </row>
    <row r="41" spans="1:4" ht="15.6" customHeight="1">
      <c r="A41" s="332">
        <v>6</v>
      </c>
      <c r="B41" s="334" t="s">
        <v>21</v>
      </c>
      <c r="C41" s="338">
        <v>3</v>
      </c>
      <c r="D41" s="339" t="s">
        <v>482</v>
      </c>
    </row>
    <row r="42" spans="1:4" ht="15.6" customHeight="1">
      <c r="A42" s="332">
        <v>7</v>
      </c>
      <c r="B42" s="334" t="s">
        <v>25</v>
      </c>
      <c r="C42" s="337"/>
      <c r="D42" s="337"/>
    </row>
    <row r="43" spans="1:4" ht="15.6" customHeight="1">
      <c r="A43" s="339"/>
      <c r="B43" s="329"/>
      <c r="C43" s="595" t="s">
        <v>515</v>
      </c>
      <c r="D43" s="595"/>
    </row>
    <row r="44" spans="1:4" ht="15.6" customHeight="1">
      <c r="A44" s="595" t="s">
        <v>27</v>
      </c>
      <c r="B44" s="595"/>
      <c r="C44" s="332">
        <v>1</v>
      </c>
      <c r="D44" s="334" t="s">
        <v>62</v>
      </c>
    </row>
    <row r="45" spans="1:4" ht="15.6" customHeight="1">
      <c r="A45" s="595" t="s">
        <v>28</v>
      </c>
      <c r="B45" s="595"/>
      <c r="C45" s="332">
        <v>2</v>
      </c>
      <c r="D45" s="334" t="s">
        <v>63</v>
      </c>
    </row>
    <row r="46" spans="1:4" ht="15.6" customHeight="1">
      <c r="A46" s="332">
        <v>1</v>
      </c>
      <c r="B46" s="334" t="s">
        <v>29</v>
      </c>
      <c r="C46" s="332">
        <v>3</v>
      </c>
      <c r="D46" s="334" t="s">
        <v>64</v>
      </c>
    </row>
    <row r="47" spans="1:4" ht="15.6" customHeight="1">
      <c r="A47" s="332">
        <v>2</v>
      </c>
      <c r="B47" s="341" t="s">
        <v>30</v>
      </c>
      <c r="C47" s="332">
        <v>4</v>
      </c>
      <c r="D47" s="334" t="s">
        <v>65</v>
      </c>
    </row>
    <row r="48" spans="1:4" ht="15.6" customHeight="1">
      <c r="A48" s="332">
        <v>3</v>
      </c>
      <c r="B48" s="334" t="s">
        <v>31</v>
      </c>
      <c r="C48" s="332">
        <v>5</v>
      </c>
      <c r="D48" s="334" t="s">
        <v>66</v>
      </c>
    </row>
    <row r="49" spans="1:4" ht="15.6" customHeight="1">
      <c r="A49" s="332">
        <v>4</v>
      </c>
      <c r="B49" s="334" t="s">
        <v>32</v>
      </c>
      <c r="C49" s="332">
        <v>6</v>
      </c>
      <c r="D49" s="334" t="s">
        <v>67</v>
      </c>
    </row>
    <row r="50" spans="1:4" ht="15.6" customHeight="1">
      <c r="A50" s="332">
        <v>5</v>
      </c>
      <c r="B50" s="334" t="s">
        <v>33</v>
      </c>
      <c r="C50" s="332">
        <v>7</v>
      </c>
      <c r="D50" s="334" t="s">
        <v>68</v>
      </c>
    </row>
    <row r="51" spans="1:4" ht="15.6" customHeight="1">
      <c r="A51" s="329"/>
      <c r="B51" s="329"/>
      <c r="C51" s="332">
        <v>8</v>
      </c>
      <c r="D51" s="334" t="s">
        <v>69</v>
      </c>
    </row>
    <row r="52" spans="1:4" ht="15.6" customHeight="1">
      <c r="A52" s="595" t="s">
        <v>42</v>
      </c>
      <c r="B52" s="595"/>
      <c r="C52" s="332">
        <v>9</v>
      </c>
      <c r="D52" s="329" t="s">
        <v>70</v>
      </c>
    </row>
    <row r="53" spans="1:4" ht="15.6" customHeight="1">
      <c r="A53" s="332">
        <v>1</v>
      </c>
      <c r="B53" s="334" t="s">
        <v>41</v>
      </c>
      <c r="C53" s="330"/>
      <c r="D53" s="333"/>
    </row>
    <row r="54" spans="1:4" ht="15.6" customHeight="1">
      <c r="C54" s="338"/>
      <c r="D54" s="334"/>
    </row>
    <row r="55" spans="1:4" ht="15.6" customHeight="1">
      <c r="C55" s="329"/>
      <c r="D55" s="329"/>
    </row>
    <row r="56" spans="1:4" ht="15" customHeight="1">
      <c r="A56" s="338"/>
      <c r="B56" s="334"/>
      <c r="C56" s="329"/>
      <c r="D56" s="329"/>
    </row>
    <row r="57" spans="1:4" ht="15" customHeight="1">
      <c r="A57" s="338"/>
      <c r="B57" s="334"/>
      <c r="C57" s="329"/>
      <c r="D57" s="329"/>
    </row>
    <row r="58" spans="1:4" ht="15" customHeight="1">
      <c r="A58" s="332"/>
      <c r="B58" s="335"/>
      <c r="C58" s="329"/>
      <c r="D58" s="329"/>
    </row>
    <row r="59" spans="1:4">
      <c r="C59" s="329"/>
      <c r="D59" s="329"/>
    </row>
    <row r="60" spans="1:4">
      <c r="C60" s="329"/>
      <c r="D60" s="329"/>
    </row>
    <row r="61" spans="1:4">
      <c r="A61" s="332"/>
      <c r="B61" s="341"/>
      <c r="C61" s="329"/>
      <c r="D61" s="329"/>
    </row>
    <row r="62" spans="1:4">
      <c r="A62" s="332"/>
      <c r="B62" s="334"/>
      <c r="C62" s="329"/>
      <c r="D62" s="329"/>
    </row>
    <row r="63" spans="1:4">
      <c r="A63" s="332"/>
      <c r="B63" s="334"/>
      <c r="C63" s="329"/>
      <c r="D63" s="329"/>
    </row>
    <row r="64" spans="1:4">
      <c r="A64" s="329"/>
      <c r="B64" s="329"/>
      <c r="C64" s="329"/>
      <c r="D64" s="329"/>
    </row>
    <row r="65" spans="1:4">
      <c r="A65" s="329"/>
      <c r="B65" s="329"/>
      <c r="C65" s="329"/>
      <c r="D65" s="329"/>
    </row>
    <row r="66" spans="1:4">
      <c r="A66" s="329"/>
      <c r="B66" s="329"/>
      <c r="C66" s="329"/>
      <c r="D66" s="329"/>
    </row>
    <row r="67" spans="1:4">
      <c r="A67" s="329"/>
      <c r="B67" s="329"/>
      <c r="C67" s="329"/>
      <c r="D67" s="329"/>
    </row>
    <row r="68" spans="1:4">
      <c r="A68" s="329"/>
      <c r="B68" s="329"/>
      <c r="C68" s="329"/>
      <c r="D68" s="329"/>
    </row>
    <row r="69" spans="1:4">
      <c r="A69" s="329"/>
      <c r="B69" s="329"/>
      <c r="C69" s="329"/>
      <c r="D69" s="329"/>
    </row>
    <row r="70" spans="1:4">
      <c r="A70" s="329"/>
      <c r="B70" s="329"/>
      <c r="C70" s="329"/>
      <c r="D70" s="329"/>
    </row>
    <row r="71" spans="1:4">
      <c r="A71" s="329"/>
      <c r="B71" s="329"/>
      <c r="C71" s="329"/>
      <c r="D71" s="329"/>
    </row>
    <row r="72" spans="1:4">
      <c r="A72" s="329"/>
      <c r="B72" s="329"/>
      <c r="C72" s="329"/>
      <c r="D72" s="329"/>
    </row>
    <row r="73" spans="1:4">
      <c r="A73" s="329"/>
      <c r="B73" s="329"/>
      <c r="C73" s="329"/>
      <c r="D73" s="329"/>
    </row>
    <row r="74" spans="1:4">
      <c r="A74" s="329"/>
      <c r="B74" s="329"/>
      <c r="C74" s="329"/>
      <c r="D74" s="329"/>
    </row>
    <row r="75" spans="1:4">
      <c r="A75" s="329"/>
      <c r="B75" s="329"/>
      <c r="C75" s="329"/>
      <c r="D75" s="329"/>
    </row>
    <row r="76" spans="1:4">
      <c r="A76" s="329"/>
      <c r="B76" s="329"/>
      <c r="C76" s="329"/>
      <c r="D76" s="329"/>
    </row>
    <row r="77" spans="1:4">
      <c r="A77" s="329"/>
      <c r="B77" s="329"/>
      <c r="C77" s="329"/>
      <c r="D77" s="329"/>
    </row>
    <row r="78" spans="1:4">
      <c r="A78" s="329"/>
      <c r="B78" s="329"/>
      <c r="C78" s="329"/>
      <c r="D78" s="329"/>
    </row>
    <row r="79" spans="1:4">
      <c r="A79" s="329"/>
      <c r="B79" s="329"/>
      <c r="C79" s="329"/>
      <c r="D79" s="329"/>
    </row>
    <row r="80" spans="1:4">
      <c r="A80" s="329"/>
      <c r="B80" s="329"/>
      <c r="C80" s="329"/>
      <c r="D80" s="329"/>
    </row>
    <row r="81" spans="1:4">
      <c r="A81" s="329"/>
      <c r="B81" s="329"/>
      <c r="C81" s="329"/>
      <c r="D81" s="329"/>
    </row>
    <row r="82" spans="1:4">
      <c r="A82" s="329"/>
      <c r="B82" s="329"/>
      <c r="C82" s="329"/>
      <c r="D82" s="329"/>
    </row>
    <row r="83" spans="1:4">
      <c r="A83" s="329"/>
      <c r="B83" s="329"/>
      <c r="C83" s="329"/>
      <c r="D83" s="329"/>
    </row>
    <row r="84" spans="1:4">
      <c r="A84" s="329"/>
      <c r="B84" s="329"/>
      <c r="C84" s="329"/>
      <c r="D84" s="329"/>
    </row>
    <row r="85" spans="1:4">
      <c r="A85" s="329"/>
      <c r="B85" s="329"/>
      <c r="C85" s="329"/>
      <c r="D85" s="329"/>
    </row>
    <row r="86" spans="1:4">
      <c r="A86" s="329"/>
      <c r="B86" s="329"/>
      <c r="C86" s="329"/>
      <c r="D86" s="329"/>
    </row>
    <row r="87" spans="1:4">
      <c r="A87" s="329"/>
      <c r="B87" s="329"/>
      <c r="C87" s="329"/>
      <c r="D87" s="329"/>
    </row>
    <row r="88" spans="1:4">
      <c r="A88" s="329"/>
      <c r="B88" s="329"/>
      <c r="C88" s="329"/>
      <c r="D88" s="329"/>
    </row>
    <row r="89" spans="1:4">
      <c r="A89" s="329"/>
      <c r="B89" s="329"/>
      <c r="C89" s="329"/>
      <c r="D89" s="329"/>
    </row>
    <row r="90" spans="1:4">
      <c r="A90" s="329"/>
      <c r="B90" s="329"/>
      <c r="C90" s="329"/>
      <c r="D90" s="329"/>
    </row>
    <row r="91" spans="1:4">
      <c r="A91" s="329"/>
      <c r="B91" s="329"/>
      <c r="C91" s="329"/>
      <c r="D91" s="329"/>
    </row>
    <row r="92" spans="1:4">
      <c r="A92" s="329"/>
      <c r="B92" s="329"/>
      <c r="C92" s="329"/>
      <c r="D92" s="329"/>
    </row>
    <row r="93" spans="1:4">
      <c r="A93" s="329"/>
      <c r="B93" s="329"/>
      <c r="C93" s="338"/>
      <c r="D93" s="334"/>
    </row>
    <row r="94" spans="1:4">
      <c r="A94" s="329"/>
      <c r="B94" s="329"/>
      <c r="C94" s="329"/>
      <c r="D94" s="329"/>
    </row>
    <row r="95" spans="1:4">
      <c r="A95" s="329"/>
      <c r="B95" s="329"/>
      <c r="C95" s="329"/>
      <c r="D95" s="329"/>
    </row>
    <row r="96" spans="1:4">
      <c r="A96" s="329"/>
      <c r="B96" s="329"/>
      <c r="C96" s="329"/>
      <c r="D96" s="329"/>
    </row>
    <row r="97" spans="1:4">
      <c r="A97" s="329"/>
      <c r="B97" s="329"/>
      <c r="C97" s="329"/>
      <c r="D97" s="329"/>
    </row>
    <row r="98" spans="1:4">
      <c r="A98" s="329"/>
      <c r="B98" s="329"/>
      <c r="C98" s="329"/>
      <c r="D98" s="329"/>
    </row>
    <row r="99" spans="1:4">
      <c r="C99" s="329"/>
      <c r="D99" s="329"/>
    </row>
    <row r="100" spans="1:4">
      <c r="C100" s="329"/>
      <c r="D100" s="329"/>
    </row>
    <row r="176" spans="3:4">
      <c r="C176" s="121"/>
      <c r="D176" s="122"/>
    </row>
  </sheetData>
  <sheetProtection selectLockedCells="1"/>
  <mergeCells count="23">
    <mergeCell ref="A26:B26"/>
    <mergeCell ref="C36:D36"/>
    <mergeCell ref="A1:B1"/>
    <mergeCell ref="A2:B2"/>
    <mergeCell ref="A3:B3"/>
    <mergeCell ref="A4:B4"/>
    <mergeCell ref="B9:B10"/>
    <mergeCell ref="A52:B52"/>
    <mergeCell ref="D38:D39"/>
    <mergeCell ref="A45:B45"/>
    <mergeCell ref="D5:D6"/>
    <mergeCell ref="D7:D8"/>
    <mergeCell ref="A18:B18"/>
    <mergeCell ref="C13:D13"/>
    <mergeCell ref="C43:D43"/>
    <mergeCell ref="A35:B35"/>
    <mergeCell ref="C23:D23"/>
    <mergeCell ref="C24:D24"/>
    <mergeCell ref="D33:D34"/>
    <mergeCell ref="C37:D37"/>
    <mergeCell ref="D9:D11"/>
    <mergeCell ref="D18:D19"/>
    <mergeCell ref="A44:B44"/>
  </mergeCells>
  <phoneticPr fontId="1"/>
  <dataValidations count="2">
    <dataValidation imeMode="hiragana" allowBlank="1" showInputMessage="1" showErrorMessage="1" sqref="D52 A35:B35 C43:D43 A45:B45 C1:D1 A4:B4 A52:B52 A1 A18:B18 B1:B2 E1:IV1048576 A64:B65536 B17 C177:D65536 C36:D37 C13:D13 A26:B26 C24:D24 C55:D92 C94:D175"/>
    <dataValidation imeMode="off" allowBlank="1" showInputMessage="1" showErrorMessage="1" sqref="C44:C52 C23 A36:A42 A44 A19:A24 A46:A50 A2:A3 A27:A33 C176 C35 A5:A17 C93 C25:C33 C54 A56:A58 A53 C3:C10 C14:C21 A61:A63"/>
  </dataValidations>
  <pageMargins left="0.70866141732283472" right="0.15748031496062992" top="0.51181102362204722" bottom="0.59055118110236227" header="0.31496062992125984" footer="0.31496062992125984"/>
  <pageSetup paperSize="9" firstPageNumber="22" orientation="portrait"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53"/>
  <sheetViews>
    <sheetView zoomScaleNormal="100" workbookViewId="0">
      <selection activeCell="B10" sqref="B10"/>
    </sheetView>
  </sheetViews>
  <sheetFormatPr defaultRowHeight="13.5"/>
  <cols>
    <col min="1" max="1" width="3.875" style="337" customWidth="1"/>
    <col min="2" max="2" width="42.75" style="337" customWidth="1"/>
    <col min="3" max="3" width="3.875" style="337" customWidth="1"/>
    <col min="4" max="4" width="44.875" style="337" customWidth="1"/>
    <col min="5" max="16384" width="9" style="337"/>
  </cols>
  <sheetData>
    <row r="1" spans="1:4" ht="15.95" customHeight="1">
      <c r="A1" s="601" t="s">
        <v>435</v>
      </c>
      <c r="B1" s="601"/>
    </row>
    <row r="2" spans="1:4" ht="15.75" customHeight="1">
      <c r="A2" s="595" t="s">
        <v>71</v>
      </c>
      <c r="B2" s="595"/>
      <c r="C2" s="595" t="s">
        <v>103</v>
      </c>
      <c r="D2" s="595"/>
    </row>
    <row r="3" spans="1:4" ht="15.75" customHeight="1">
      <c r="A3" s="332">
        <v>1</v>
      </c>
      <c r="B3" s="334" t="s">
        <v>72</v>
      </c>
      <c r="C3" s="595" t="s">
        <v>71</v>
      </c>
      <c r="D3" s="595"/>
    </row>
    <row r="4" spans="1:4" ht="15.75" customHeight="1">
      <c r="A4" s="332">
        <v>2</v>
      </c>
      <c r="B4" s="598" t="s">
        <v>78</v>
      </c>
      <c r="C4" s="332">
        <v>1</v>
      </c>
      <c r="D4" s="334" t="s">
        <v>72</v>
      </c>
    </row>
    <row r="5" spans="1:4" ht="15.75" customHeight="1">
      <c r="A5" s="329"/>
      <c r="B5" s="598"/>
      <c r="C5" s="332">
        <v>2</v>
      </c>
      <c r="D5" s="375" t="s">
        <v>78</v>
      </c>
    </row>
    <row r="6" spans="1:4" ht="15.75" customHeight="1">
      <c r="A6" s="332">
        <v>3</v>
      </c>
      <c r="B6" s="334" t="s">
        <v>73</v>
      </c>
      <c r="C6" s="332">
        <v>3</v>
      </c>
      <c r="D6" s="334" t="s">
        <v>74</v>
      </c>
    </row>
    <row r="7" spans="1:4" ht="15.75" customHeight="1">
      <c r="A7" s="332">
        <v>4</v>
      </c>
      <c r="B7" s="334" t="s">
        <v>74</v>
      </c>
      <c r="C7" s="332">
        <v>4</v>
      </c>
      <c r="D7" s="334" t="s">
        <v>75</v>
      </c>
    </row>
    <row r="8" spans="1:4" ht="15.75" customHeight="1">
      <c r="A8" s="332">
        <v>5</v>
      </c>
      <c r="B8" s="334" t="s">
        <v>75</v>
      </c>
      <c r="C8" s="332">
        <v>5</v>
      </c>
      <c r="D8" s="341" t="s">
        <v>76</v>
      </c>
    </row>
    <row r="9" spans="1:4" ht="15.75" customHeight="1">
      <c r="A9" s="332">
        <v>6</v>
      </c>
      <c r="B9" s="341" t="s">
        <v>76</v>
      </c>
      <c r="C9" s="332">
        <v>6</v>
      </c>
      <c r="D9" s="335" t="s">
        <v>77</v>
      </c>
    </row>
    <row r="10" spans="1:4" ht="15.75" customHeight="1">
      <c r="A10" s="332">
        <v>7</v>
      </c>
      <c r="B10" s="335" t="s">
        <v>77</v>
      </c>
      <c r="C10" s="332">
        <v>7</v>
      </c>
      <c r="D10" s="334" t="s">
        <v>79</v>
      </c>
    </row>
    <row r="11" spans="1:4" ht="15.75" customHeight="1">
      <c r="A11" s="332">
        <v>8</v>
      </c>
      <c r="B11" s="334" t="s">
        <v>79</v>
      </c>
      <c r="C11" s="376">
        <v>8</v>
      </c>
      <c r="D11" s="329" t="s">
        <v>492</v>
      </c>
    </row>
    <row r="12" spans="1:4" ht="15.75" customHeight="1">
      <c r="A12" s="332">
        <v>9</v>
      </c>
      <c r="B12" s="329" t="s">
        <v>492</v>
      </c>
      <c r="C12" s="332">
        <v>9</v>
      </c>
      <c r="D12" s="375" t="s">
        <v>493</v>
      </c>
    </row>
    <row r="13" spans="1:4" ht="15.75" customHeight="1">
      <c r="A13" s="332">
        <v>10</v>
      </c>
      <c r="B13" s="375" t="s">
        <v>493</v>
      </c>
      <c r="C13" s="332">
        <v>10</v>
      </c>
      <c r="D13" s="375" t="s">
        <v>80</v>
      </c>
    </row>
    <row r="14" spans="1:4" ht="15.75" customHeight="1">
      <c r="A14" s="332">
        <v>11</v>
      </c>
      <c r="B14" s="598" t="s">
        <v>80</v>
      </c>
    </row>
    <row r="15" spans="1:4" ht="15.75" customHeight="1">
      <c r="B15" s="598"/>
      <c r="C15" s="595" t="s">
        <v>94</v>
      </c>
      <c r="D15" s="595"/>
    </row>
    <row r="16" spans="1:4" ht="15.75" customHeight="1">
      <c r="C16" s="332">
        <v>1</v>
      </c>
      <c r="D16" s="335" t="s">
        <v>95</v>
      </c>
    </row>
    <row r="17" spans="1:4" ht="15.75" customHeight="1">
      <c r="A17" s="595" t="s">
        <v>94</v>
      </c>
      <c r="B17" s="595"/>
      <c r="C17" s="332">
        <v>2</v>
      </c>
      <c r="D17" s="335" t="s">
        <v>96</v>
      </c>
    </row>
    <row r="18" spans="1:4" ht="15.75" customHeight="1">
      <c r="A18" s="332">
        <v>1</v>
      </c>
      <c r="B18" s="335" t="s">
        <v>95</v>
      </c>
      <c r="C18" s="332">
        <v>3</v>
      </c>
      <c r="D18" s="335" t="s">
        <v>97</v>
      </c>
    </row>
    <row r="19" spans="1:4" ht="15.75" customHeight="1">
      <c r="A19" s="332">
        <v>2</v>
      </c>
      <c r="B19" s="335" t="s">
        <v>96</v>
      </c>
      <c r="C19" s="332">
        <v>4</v>
      </c>
      <c r="D19" s="335" t="s">
        <v>98</v>
      </c>
    </row>
    <row r="20" spans="1:4" ht="15.75" customHeight="1">
      <c r="A20" s="332">
        <v>3</v>
      </c>
      <c r="B20" s="335" t="s">
        <v>97</v>
      </c>
      <c r="C20" s="332">
        <v>5</v>
      </c>
      <c r="D20" s="335" t="s">
        <v>99</v>
      </c>
    </row>
    <row r="21" spans="1:4" ht="15.75" customHeight="1">
      <c r="A21" s="332">
        <v>4</v>
      </c>
      <c r="B21" s="335" t="s">
        <v>98</v>
      </c>
      <c r="C21" s="332">
        <v>6</v>
      </c>
      <c r="D21" s="335" t="s">
        <v>100</v>
      </c>
    </row>
    <row r="22" spans="1:4" ht="15.75" customHeight="1">
      <c r="A22" s="332">
        <v>5</v>
      </c>
      <c r="B22" s="335" t="s">
        <v>99</v>
      </c>
      <c r="C22" s="332"/>
      <c r="D22" s="341"/>
    </row>
    <row r="23" spans="1:4" ht="15.75" customHeight="1">
      <c r="A23" s="332">
        <v>6</v>
      </c>
      <c r="B23" s="335" t="s">
        <v>100</v>
      </c>
      <c r="C23" s="332"/>
      <c r="D23" s="335"/>
    </row>
    <row r="24" spans="1:4" ht="15.75" customHeight="1">
      <c r="A24" s="332">
        <v>7</v>
      </c>
      <c r="B24" s="335" t="s">
        <v>101</v>
      </c>
      <c r="C24" s="595" t="s">
        <v>104</v>
      </c>
      <c r="D24" s="595"/>
    </row>
    <row r="25" spans="1:4" ht="15.75" customHeight="1">
      <c r="A25" s="332">
        <v>8</v>
      </c>
      <c r="B25" s="335" t="s">
        <v>102</v>
      </c>
      <c r="C25" s="595" t="s">
        <v>71</v>
      </c>
      <c r="D25" s="595"/>
    </row>
    <row r="26" spans="1:4" ht="15.75" customHeight="1">
      <c r="C26" s="332">
        <v>1</v>
      </c>
      <c r="D26" s="334" t="s">
        <v>72</v>
      </c>
    </row>
    <row r="27" spans="1:4" ht="15.75" customHeight="1">
      <c r="A27" s="595" t="s">
        <v>88</v>
      </c>
      <c r="B27" s="595"/>
      <c r="C27" s="332">
        <v>2</v>
      </c>
      <c r="D27" s="335" t="s">
        <v>78</v>
      </c>
    </row>
    <row r="28" spans="1:4" ht="15.75" customHeight="1">
      <c r="A28" s="332">
        <v>1</v>
      </c>
      <c r="B28" s="334" t="s">
        <v>89</v>
      </c>
      <c r="C28" s="332">
        <v>3</v>
      </c>
      <c r="D28" s="334" t="s">
        <v>74</v>
      </c>
    </row>
    <row r="29" spans="1:4" ht="15.75" customHeight="1">
      <c r="A29" s="332">
        <v>2</v>
      </c>
      <c r="B29" s="334" t="s">
        <v>90</v>
      </c>
      <c r="C29" s="332">
        <v>4</v>
      </c>
      <c r="D29" s="334" t="s">
        <v>75</v>
      </c>
    </row>
    <row r="30" spans="1:4" ht="15.75" customHeight="1">
      <c r="A30" s="332">
        <v>3</v>
      </c>
      <c r="B30" s="334" t="s">
        <v>91</v>
      </c>
      <c r="C30" s="332">
        <v>5</v>
      </c>
      <c r="D30" s="341" t="s">
        <v>76</v>
      </c>
    </row>
    <row r="31" spans="1:4" ht="15.75" customHeight="1">
      <c r="A31" s="332">
        <v>4</v>
      </c>
      <c r="B31" s="334" t="s">
        <v>92</v>
      </c>
      <c r="C31" s="332">
        <v>6</v>
      </c>
      <c r="D31" s="341" t="s">
        <v>77</v>
      </c>
    </row>
    <row r="32" spans="1:4" ht="15.75" customHeight="1">
      <c r="A32" s="332">
        <v>5</v>
      </c>
      <c r="B32" s="341" t="s">
        <v>93</v>
      </c>
      <c r="C32" s="332">
        <v>7</v>
      </c>
      <c r="D32" s="334" t="s">
        <v>79</v>
      </c>
    </row>
    <row r="33" spans="1:4" ht="15.75" customHeight="1">
      <c r="C33" s="332">
        <v>8</v>
      </c>
      <c r="D33" s="329" t="s">
        <v>492</v>
      </c>
    </row>
    <row r="34" spans="1:4" ht="15.75" customHeight="1">
      <c r="A34" s="595" t="s">
        <v>81</v>
      </c>
      <c r="B34" s="595"/>
      <c r="C34" s="332">
        <v>9</v>
      </c>
      <c r="D34" s="335" t="s">
        <v>493</v>
      </c>
    </row>
    <row r="35" spans="1:4" ht="15.75" customHeight="1">
      <c r="A35" s="332">
        <v>1</v>
      </c>
      <c r="B35" s="334" t="s">
        <v>82</v>
      </c>
      <c r="C35" s="332">
        <v>10</v>
      </c>
      <c r="D35" s="335" t="s">
        <v>80</v>
      </c>
    </row>
    <row r="36" spans="1:4" ht="15.75" customHeight="1">
      <c r="A36" s="332">
        <v>2</v>
      </c>
      <c r="B36" s="334" t="s">
        <v>83</v>
      </c>
      <c r="C36" s="332"/>
      <c r="D36" s="335"/>
    </row>
    <row r="37" spans="1:4" ht="15.75" customHeight="1">
      <c r="A37" s="332">
        <v>3</v>
      </c>
      <c r="B37" s="598" t="s">
        <v>84</v>
      </c>
      <c r="C37" s="332"/>
      <c r="D37" s="335"/>
    </row>
    <row r="38" spans="1:4" ht="15.75" customHeight="1">
      <c r="A38" s="329"/>
      <c r="B38" s="598"/>
      <c r="C38" s="332"/>
      <c r="D38" s="335"/>
    </row>
    <row r="39" spans="1:4" ht="15.75" customHeight="1">
      <c r="A39" s="332">
        <v>4</v>
      </c>
      <c r="B39" s="334" t="s">
        <v>85</v>
      </c>
      <c r="C39" s="332"/>
      <c r="D39" s="335"/>
    </row>
    <row r="40" spans="1:4" ht="15.75" customHeight="1">
      <c r="A40" s="332">
        <v>5</v>
      </c>
      <c r="B40" s="334" t="s">
        <v>86</v>
      </c>
      <c r="C40" s="332"/>
      <c r="D40" s="335"/>
    </row>
    <row r="41" spans="1:4" ht="15.75" customHeight="1">
      <c r="A41" s="332">
        <v>6</v>
      </c>
      <c r="B41" s="334" t="s">
        <v>87</v>
      </c>
      <c r="C41" s="332"/>
      <c r="D41" s="335"/>
    </row>
    <row r="42" spans="1:4" ht="15.75" customHeight="1">
      <c r="C42" s="332"/>
      <c r="D42" s="335"/>
    </row>
    <row r="43" spans="1:4" ht="15.75" customHeight="1">
      <c r="C43" s="332"/>
      <c r="D43" s="335"/>
    </row>
    <row r="44" spans="1:4" ht="15.75" customHeight="1">
      <c r="C44" s="332"/>
      <c r="D44" s="335"/>
    </row>
    <row r="45" spans="1:4" ht="15.75" customHeight="1">
      <c r="C45" s="332"/>
      <c r="D45" s="335"/>
    </row>
    <row r="46" spans="1:4" ht="15.75" customHeight="1">
      <c r="C46" s="332"/>
      <c r="D46" s="335"/>
    </row>
    <row r="47" spans="1:4" ht="15.75" customHeight="1">
      <c r="C47" s="332"/>
      <c r="D47" s="335"/>
    </row>
    <row r="48" spans="1:4" ht="15.75" customHeight="1">
      <c r="C48" s="332"/>
      <c r="D48" s="335"/>
    </row>
    <row r="49" spans="3:4" ht="15.75" customHeight="1">
      <c r="C49" s="332"/>
      <c r="D49" s="335"/>
    </row>
    <row r="50" spans="3:4" ht="15.75" customHeight="1">
      <c r="C50" s="332"/>
      <c r="D50" s="335"/>
    </row>
    <row r="51" spans="3:4" ht="15.75" customHeight="1">
      <c r="C51" s="332"/>
      <c r="D51" s="335"/>
    </row>
    <row r="52" spans="3:4">
      <c r="C52" s="332"/>
      <c r="D52" s="335"/>
    </row>
    <row r="53" spans="3:4">
      <c r="C53" s="90"/>
      <c r="D53" s="91"/>
    </row>
  </sheetData>
  <sheetProtection selectLockedCells="1"/>
  <mergeCells count="13">
    <mergeCell ref="C25:D25"/>
    <mergeCell ref="B4:B5"/>
    <mergeCell ref="B37:B38"/>
    <mergeCell ref="A34:B34"/>
    <mergeCell ref="A27:B27"/>
    <mergeCell ref="A1:B1"/>
    <mergeCell ref="A2:B2"/>
    <mergeCell ref="C15:D15"/>
    <mergeCell ref="B14:B15"/>
    <mergeCell ref="C24:D24"/>
    <mergeCell ref="A17:B17"/>
    <mergeCell ref="C2:D2"/>
    <mergeCell ref="C3:D3"/>
  </mergeCells>
  <phoneticPr fontId="1"/>
  <dataValidations count="2">
    <dataValidation imeMode="hiragana" allowBlank="1" showInputMessage="1" showErrorMessage="1" sqref="D9 C54:C65536 A27:B27 B59:B65536 D16:D21 D23 C25:D25 C15:D15 A54:A65536 A17:B17 C3:D3 B1 D36:D65536 A2:B2 A34:B34 E1:IV1048576 B18:B25"/>
    <dataValidation imeMode="off" allowBlank="1" showInputMessage="1" showErrorMessage="1" sqref="A35:A37 A6:A12 C2 A39:A41 A28:A32 A1 A3:A4 C16:C24 C26:C33 C36:C53 C4:C10 C12 A18:A25"/>
  </dataValidations>
  <pageMargins left="0.23622047244094491" right="0.70866141732283472" top="0.51181102362204722" bottom="0.59055118110236227" header="0.31496062992125984" footer="0.31496062992125984"/>
  <pageSetup paperSize="9" firstPageNumber="23" orientation="portrait"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41"/>
  <sheetViews>
    <sheetView zoomScaleNormal="100" workbookViewId="0">
      <selection activeCell="V25" sqref="V25"/>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15" customHeight="1">
      <c r="A1" s="666"/>
      <c r="B1" s="666"/>
      <c r="C1" s="666"/>
      <c r="D1" s="4"/>
      <c r="E1" s="4"/>
      <c r="F1" s="4"/>
      <c r="G1" s="4"/>
      <c r="H1" s="4"/>
      <c r="I1" s="4"/>
      <c r="J1" s="4"/>
      <c r="K1" s="4"/>
      <c r="L1" s="4"/>
      <c r="M1" s="4"/>
      <c r="N1" s="4"/>
      <c r="O1" s="4"/>
      <c r="P1" s="4"/>
      <c r="Q1" s="4"/>
      <c r="R1" s="4"/>
      <c r="S1" s="4"/>
      <c r="T1" s="4"/>
      <c r="U1" s="4"/>
      <c r="V1" s="4"/>
    </row>
    <row r="2" spans="1:22" ht="17.100000000000001" customHeight="1" thickBot="1">
      <c r="A2" s="653" t="s">
        <v>105</v>
      </c>
      <c r="B2" s="653"/>
      <c r="C2" s="653"/>
      <c r="D2" s="653"/>
      <c r="E2" s="653"/>
      <c r="F2" s="653"/>
      <c r="G2" s="653"/>
      <c r="H2" s="653"/>
      <c r="I2" s="653"/>
      <c r="J2" s="653"/>
      <c r="K2" s="653"/>
      <c r="L2" s="653"/>
      <c r="M2" s="653"/>
      <c r="N2" s="5"/>
      <c r="O2" s="6"/>
      <c r="P2" s="7"/>
      <c r="Q2" s="602" t="s">
        <v>523</v>
      </c>
      <c r="R2" s="602"/>
      <c r="S2" s="602"/>
      <c r="T2" s="602"/>
      <c r="U2" s="602"/>
      <c r="V2" s="602"/>
    </row>
    <row r="3" spans="1:22" ht="30.6" customHeight="1" thickBot="1">
      <c r="A3" s="667" t="s">
        <v>379</v>
      </c>
      <c r="B3" s="668"/>
      <c r="C3" s="668"/>
      <c r="D3" s="669"/>
      <c r="E3" s="670" t="s">
        <v>106</v>
      </c>
      <c r="F3" s="671"/>
      <c r="G3" s="657" t="s">
        <v>107</v>
      </c>
      <c r="H3" s="658"/>
      <c r="I3" s="659" t="s">
        <v>108</v>
      </c>
      <c r="J3" s="659"/>
      <c r="K3" s="659" t="s">
        <v>109</v>
      </c>
      <c r="L3" s="659"/>
      <c r="M3" s="659" t="s">
        <v>110</v>
      </c>
      <c r="N3" s="659"/>
      <c r="O3" s="659" t="s">
        <v>114</v>
      </c>
      <c r="P3" s="659"/>
      <c r="Q3" s="659" t="s">
        <v>111</v>
      </c>
      <c r="R3" s="659"/>
      <c r="S3" s="662" t="s">
        <v>112</v>
      </c>
      <c r="T3" s="662"/>
      <c r="U3" s="660" t="s">
        <v>113</v>
      </c>
      <c r="V3" s="661"/>
    </row>
    <row r="4" spans="1:22" ht="20.45" customHeight="1" thickBot="1">
      <c r="A4" s="663" t="s">
        <v>115</v>
      </c>
      <c r="B4" s="664"/>
      <c r="C4" s="664"/>
      <c r="D4" s="665"/>
      <c r="E4" s="78">
        <f>IF(SUM(E5:E9)=0,"",SUM(E5:E9)+SUM(E11:E16))</f>
        <v>180</v>
      </c>
      <c r="F4" s="72">
        <f>F10+F17</f>
        <v>9</v>
      </c>
      <c r="G4" s="63">
        <f>IF(COUNTA(G5:G9)+COUNTA(G11:G16)=0,"",SUM(G5:G9)+SUM(G11:G16))</f>
        <v>1</v>
      </c>
      <c r="H4" s="68" t="str">
        <f>IF(COUNTA(H5:H9)+COUNTA(H11:H16)=0,"",SUM(H5:H9)+SUM(H11:H16))</f>
        <v/>
      </c>
      <c r="I4" s="65">
        <f t="shared" ref="I4:V4" si="0">IF(COUNTA(I5:I9)+COUNTA(I11:I16)=0,"",SUM(I5:I9)+SUM(I11:I16))</f>
        <v>12</v>
      </c>
      <c r="J4" s="68" t="str">
        <f t="shared" si="0"/>
        <v/>
      </c>
      <c r="K4" s="65">
        <f t="shared" si="0"/>
        <v>29</v>
      </c>
      <c r="L4" s="68">
        <f t="shared" si="0"/>
        <v>1</v>
      </c>
      <c r="M4" s="65">
        <f t="shared" si="0"/>
        <v>39</v>
      </c>
      <c r="N4" s="68" t="str">
        <f t="shared" si="0"/>
        <v/>
      </c>
      <c r="O4" s="65">
        <f>IF(COUNTA(O5:O9)+COUNTA(O11:O16)=0,"",SUM(O5:O9)+SUM(O11:O16))</f>
        <v>50</v>
      </c>
      <c r="P4" s="68">
        <f>IF(COUNTA(P5:P9)+COUNTA(P11:P16)=0,"",SUM(P5:P9)+SUM(P11:P16))</f>
        <v>8</v>
      </c>
      <c r="Q4" s="65">
        <f t="shared" si="0"/>
        <v>1</v>
      </c>
      <c r="R4" s="68" t="str">
        <f t="shared" si="0"/>
        <v/>
      </c>
      <c r="S4" s="65">
        <f t="shared" si="0"/>
        <v>47</v>
      </c>
      <c r="T4" s="68" t="str">
        <f t="shared" si="0"/>
        <v/>
      </c>
      <c r="U4" s="65">
        <f t="shared" si="0"/>
        <v>1</v>
      </c>
      <c r="V4" s="71" t="str">
        <f t="shared" si="0"/>
        <v/>
      </c>
    </row>
    <row r="5" spans="1:22" ht="20.45" customHeight="1">
      <c r="A5" s="626" t="s">
        <v>128</v>
      </c>
      <c r="B5" s="650" t="s">
        <v>117</v>
      </c>
      <c r="C5" s="651"/>
      <c r="D5" s="652"/>
      <c r="E5" s="73">
        <f>G5</f>
        <v>1</v>
      </c>
      <c r="F5" s="74" t="str">
        <f>IF(H5+J5+L5+N5+P5+R5+T5+V5=0,"",H5+J5+L5+N5+P5+R5+T5+V5)</f>
        <v/>
      </c>
      <c r="G5" s="406">
        <v>1</v>
      </c>
      <c r="H5" s="407"/>
      <c r="I5" s="408"/>
      <c r="J5" s="407"/>
      <c r="K5" s="408"/>
      <c r="L5" s="409"/>
      <c r="M5" s="410"/>
      <c r="N5" s="407"/>
      <c r="O5" s="408"/>
      <c r="P5" s="409"/>
      <c r="Q5" s="408"/>
      <c r="R5" s="409"/>
      <c r="S5" s="408"/>
      <c r="T5" s="409"/>
      <c r="U5" s="411"/>
      <c r="V5" s="412"/>
    </row>
    <row r="6" spans="1:22" ht="20.45" customHeight="1">
      <c r="A6" s="627"/>
      <c r="B6" s="623" t="s">
        <v>118</v>
      </c>
      <c r="C6" s="624"/>
      <c r="D6" s="625"/>
      <c r="E6" s="75">
        <f>I6</f>
        <v>1</v>
      </c>
      <c r="F6" s="76" t="str">
        <f>IF(H6+J6+L6+N6+P6+R6+T6+V6=0,"",H6+J6+L6+N6+P6+R6+T6+V6)</f>
        <v/>
      </c>
      <c r="G6" s="413"/>
      <c r="H6" s="414"/>
      <c r="I6" s="415">
        <v>1</v>
      </c>
      <c r="J6" s="414"/>
      <c r="K6" s="415"/>
      <c r="L6" s="416"/>
      <c r="M6" s="417"/>
      <c r="N6" s="414"/>
      <c r="O6" s="415"/>
      <c r="P6" s="416"/>
      <c r="Q6" s="415"/>
      <c r="R6" s="416"/>
      <c r="S6" s="415"/>
      <c r="T6" s="416"/>
      <c r="U6" s="418"/>
      <c r="V6" s="419"/>
    </row>
    <row r="7" spans="1:22" ht="20.45" customHeight="1">
      <c r="A7" s="627"/>
      <c r="B7" s="623" t="s">
        <v>119</v>
      </c>
      <c r="C7" s="624"/>
      <c r="D7" s="625"/>
      <c r="E7" s="75">
        <f>G7+I7+K7+M7+O7+Q7+S7+U7</f>
        <v>14</v>
      </c>
      <c r="F7" s="76"/>
      <c r="G7" s="413"/>
      <c r="H7" s="414"/>
      <c r="I7" s="415">
        <v>1</v>
      </c>
      <c r="J7" s="414"/>
      <c r="K7" s="415">
        <v>2</v>
      </c>
      <c r="L7" s="416"/>
      <c r="M7" s="417">
        <v>3</v>
      </c>
      <c r="N7" s="414"/>
      <c r="O7" s="415">
        <v>2</v>
      </c>
      <c r="P7" s="416"/>
      <c r="Q7" s="415"/>
      <c r="R7" s="416"/>
      <c r="S7" s="415">
        <v>5</v>
      </c>
      <c r="T7" s="416"/>
      <c r="U7" s="418">
        <v>1</v>
      </c>
      <c r="V7" s="419"/>
    </row>
    <row r="8" spans="1:22" ht="20.45" customHeight="1">
      <c r="A8" s="627"/>
      <c r="B8" s="623" t="s">
        <v>120</v>
      </c>
      <c r="C8" s="624"/>
      <c r="D8" s="625"/>
      <c r="E8" s="75">
        <f>G8+I8+K8+M8+O8+Q8+S8+U8</f>
        <v>11</v>
      </c>
      <c r="F8" s="76" t="str">
        <f>IF(H8+J8+L8+N8+P8+R8+T8+V8=0,"",H8+J8+L8+N8+P8+R8+T8+V8)</f>
        <v/>
      </c>
      <c r="G8" s="413"/>
      <c r="H8" s="414"/>
      <c r="I8" s="415">
        <v>2</v>
      </c>
      <c r="J8" s="414"/>
      <c r="K8" s="415">
        <v>2</v>
      </c>
      <c r="L8" s="416"/>
      <c r="M8" s="417">
        <v>2</v>
      </c>
      <c r="N8" s="414"/>
      <c r="O8" s="415">
        <v>5</v>
      </c>
      <c r="P8" s="416"/>
      <c r="Q8" s="415"/>
      <c r="R8" s="416"/>
      <c r="S8" s="415"/>
      <c r="T8" s="416"/>
      <c r="U8" s="418"/>
      <c r="V8" s="419"/>
    </row>
    <row r="9" spans="1:22" ht="20.45" customHeight="1" thickBot="1">
      <c r="A9" s="628"/>
      <c r="B9" s="647" t="s">
        <v>121</v>
      </c>
      <c r="C9" s="648"/>
      <c r="D9" s="649"/>
      <c r="E9" s="75">
        <f>G9+I9+K9+M9+O9+Q9+S9+U9</f>
        <v>12</v>
      </c>
      <c r="F9" s="76">
        <f>IF(H9+J9+L9+N9+P9+R9+T9+V9=0,"",H9+J9+L9+N9+P9+R9+T9+V9)</f>
        <v>7</v>
      </c>
      <c r="G9" s="420"/>
      <c r="H9" s="421"/>
      <c r="I9" s="422">
        <v>2</v>
      </c>
      <c r="J9" s="421"/>
      <c r="K9" s="422">
        <v>5</v>
      </c>
      <c r="L9" s="423">
        <v>1</v>
      </c>
      <c r="M9" s="424">
        <v>2</v>
      </c>
      <c r="N9" s="421"/>
      <c r="O9" s="422">
        <v>3</v>
      </c>
      <c r="P9" s="423">
        <v>6</v>
      </c>
      <c r="Q9" s="422"/>
      <c r="R9" s="423"/>
      <c r="S9" s="422"/>
      <c r="T9" s="423"/>
      <c r="U9" s="425"/>
      <c r="V9" s="426"/>
    </row>
    <row r="10" spans="1:22" ht="20.45" customHeight="1" thickTop="1" thickBot="1">
      <c r="A10" s="642" t="s">
        <v>116</v>
      </c>
      <c r="B10" s="643"/>
      <c r="C10" s="643"/>
      <c r="D10" s="644"/>
      <c r="E10" s="77">
        <f>SUM(E5:E9)</f>
        <v>39</v>
      </c>
      <c r="F10" s="328">
        <f>SUM(F5:F9)</f>
        <v>7</v>
      </c>
      <c r="G10" s="64">
        <f>IF(SUM(G5:G9)=0,"",SUM(G5:G9))</f>
        <v>1</v>
      </c>
      <c r="H10" s="324" t="str">
        <f>IF(SUM(H5:H9)=0,"",SUM(H5:H9))</f>
        <v/>
      </c>
      <c r="I10" s="325">
        <f t="shared" ref="I10:V10" si="1">IF(SUM(I5:I9)=0,"",SUM(I5:I9))</f>
        <v>6</v>
      </c>
      <c r="J10" s="61" t="str">
        <f t="shared" si="1"/>
        <v/>
      </c>
      <c r="K10" s="66">
        <f t="shared" si="1"/>
        <v>9</v>
      </c>
      <c r="L10" s="324">
        <f t="shared" si="1"/>
        <v>1</v>
      </c>
      <c r="M10" s="325">
        <f t="shared" si="1"/>
        <v>7</v>
      </c>
      <c r="N10" s="61" t="str">
        <f t="shared" si="1"/>
        <v/>
      </c>
      <c r="O10" s="325">
        <f t="shared" si="1"/>
        <v>10</v>
      </c>
      <c r="P10" s="61">
        <f t="shared" si="1"/>
        <v>6</v>
      </c>
      <c r="Q10" s="325" t="str">
        <f t="shared" si="1"/>
        <v/>
      </c>
      <c r="R10" s="61" t="str">
        <f t="shared" si="1"/>
        <v/>
      </c>
      <c r="S10" s="325">
        <f t="shared" si="1"/>
        <v>5</v>
      </c>
      <c r="T10" s="61" t="str">
        <f t="shared" si="1"/>
        <v/>
      </c>
      <c r="U10" s="66">
        <f t="shared" si="1"/>
        <v>1</v>
      </c>
      <c r="V10" s="54" t="str">
        <f t="shared" si="1"/>
        <v/>
      </c>
    </row>
    <row r="11" spans="1:22" ht="20.45" customHeight="1">
      <c r="A11" s="626" t="s">
        <v>129</v>
      </c>
      <c r="B11" s="650" t="s">
        <v>122</v>
      </c>
      <c r="C11" s="651"/>
      <c r="D11" s="652"/>
      <c r="E11" s="75">
        <f t="shared" ref="E11:E16" si="2">G11+I11+K11+M11+O11+Q11+S11+U11</f>
        <v>57</v>
      </c>
      <c r="F11" s="74">
        <f t="shared" ref="F11:F16" si="3">IF(H11+J11+L11+N11+P11+R11+T11+V11=0,"",H11+J11+L11+N11+P11+R11+T11+V11)</f>
        <v>1</v>
      </c>
      <c r="G11" s="406"/>
      <c r="H11" s="407"/>
      <c r="I11" s="408">
        <v>6</v>
      </c>
      <c r="J11" s="407"/>
      <c r="K11" s="408">
        <v>14</v>
      </c>
      <c r="L11" s="409"/>
      <c r="M11" s="410">
        <v>9</v>
      </c>
      <c r="N11" s="407"/>
      <c r="O11" s="408">
        <v>11</v>
      </c>
      <c r="P11" s="409">
        <v>1</v>
      </c>
      <c r="Q11" s="408"/>
      <c r="R11" s="409"/>
      <c r="S11" s="408">
        <v>17</v>
      </c>
      <c r="T11" s="409"/>
      <c r="U11" s="411"/>
      <c r="V11" s="412"/>
    </row>
    <row r="12" spans="1:22" ht="20.45" customHeight="1">
      <c r="A12" s="627"/>
      <c r="B12" s="623" t="s">
        <v>123</v>
      </c>
      <c r="C12" s="624"/>
      <c r="D12" s="625"/>
      <c r="E12" s="75">
        <f t="shared" si="2"/>
        <v>22</v>
      </c>
      <c r="F12" s="76" t="str">
        <f t="shared" si="3"/>
        <v/>
      </c>
      <c r="G12" s="413"/>
      <c r="H12" s="414"/>
      <c r="I12" s="415"/>
      <c r="J12" s="414"/>
      <c r="K12" s="415">
        <v>2</v>
      </c>
      <c r="L12" s="416"/>
      <c r="M12" s="417">
        <v>7</v>
      </c>
      <c r="N12" s="414"/>
      <c r="O12" s="415">
        <v>5</v>
      </c>
      <c r="P12" s="416"/>
      <c r="Q12" s="415"/>
      <c r="R12" s="416"/>
      <c r="S12" s="415">
        <v>8</v>
      </c>
      <c r="T12" s="416"/>
      <c r="U12" s="418"/>
      <c r="V12" s="419"/>
    </row>
    <row r="13" spans="1:22" ht="20.45" customHeight="1">
      <c r="A13" s="627"/>
      <c r="B13" s="623" t="s">
        <v>124</v>
      </c>
      <c r="C13" s="624"/>
      <c r="D13" s="625"/>
      <c r="E13" s="75">
        <f t="shared" si="2"/>
        <v>22</v>
      </c>
      <c r="F13" s="76" t="str">
        <f t="shared" si="3"/>
        <v/>
      </c>
      <c r="G13" s="413"/>
      <c r="H13" s="414"/>
      <c r="I13" s="415"/>
      <c r="J13" s="414"/>
      <c r="K13" s="415">
        <v>2</v>
      </c>
      <c r="L13" s="416"/>
      <c r="M13" s="417">
        <v>5</v>
      </c>
      <c r="N13" s="414"/>
      <c r="O13" s="415">
        <v>8</v>
      </c>
      <c r="P13" s="416"/>
      <c r="Q13" s="415"/>
      <c r="R13" s="416"/>
      <c r="S13" s="415">
        <v>7</v>
      </c>
      <c r="T13" s="416"/>
      <c r="U13" s="418"/>
      <c r="V13" s="419"/>
    </row>
    <row r="14" spans="1:22" ht="20.45" customHeight="1">
      <c r="A14" s="627"/>
      <c r="B14" s="623" t="s">
        <v>125</v>
      </c>
      <c r="C14" s="624"/>
      <c r="D14" s="625"/>
      <c r="E14" s="75">
        <f t="shared" si="2"/>
        <v>20</v>
      </c>
      <c r="F14" s="76">
        <f t="shared" si="3"/>
        <v>1</v>
      </c>
      <c r="G14" s="413"/>
      <c r="H14" s="414"/>
      <c r="I14" s="415"/>
      <c r="J14" s="414"/>
      <c r="K14" s="415">
        <v>2</v>
      </c>
      <c r="L14" s="416"/>
      <c r="M14" s="417">
        <v>5</v>
      </c>
      <c r="N14" s="414"/>
      <c r="O14" s="415">
        <v>7</v>
      </c>
      <c r="P14" s="416">
        <v>1</v>
      </c>
      <c r="Q14" s="415"/>
      <c r="R14" s="416"/>
      <c r="S14" s="415">
        <v>6</v>
      </c>
      <c r="T14" s="416"/>
      <c r="U14" s="418"/>
      <c r="V14" s="419"/>
    </row>
    <row r="15" spans="1:22" ht="20.45" customHeight="1">
      <c r="A15" s="627"/>
      <c r="B15" s="623" t="s">
        <v>127</v>
      </c>
      <c r="C15" s="624"/>
      <c r="D15" s="625"/>
      <c r="E15" s="75">
        <f t="shared" si="2"/>
        <v>10</v>
      </c>
      <c r="F15" s="76" t="str">
        <f t="shared" si="3"/>
        <v/>
      </c>
      <c r="G15" s="413"/>
      <c r="H15" s="414"/>
      <c r="I15" s="415"/>
      <c r="J15" s="414"/>
      <c r="K15" s="415"/>
      <c r="L15" s="416"/>
      <c r="M15" s="417">
        <v>3</v>
      </c>
      <c r="N15" s="414"/>
      <c r="O15" s="415">
        <v>4</v>
      </c>
      <c r="P15" s="416"/>
      <c r="Q15" s="415">
        <v>1</v>
      </c>
      <c r="R15" s="416"/>
      <c r="S15" s="415">
        <v>2</v>
      </c>
      <c r="T15" s="416"/>
      <c r="U15" s="418"/>
      <c r="V15" s="419"/>
    </row>
    <row r="16" spans="1:22" ht="20.45" customHeight="1" thickBot="1">
      <c r="A16" s="628"/>
      <c r="B16" s="647" t="s">
        <v>126</v>
      </c>
      <c r="C16" s="648"/>
      <c r="D16" s="649"/>
      <c r="E16" s="75">
        <f t="shared" si="2"/>
        <v>10</v>
      </c>
      <c r="F16" s="76" t="str">
        <f t="shared" si="3"/>
        <v/>
      </c>
      <c r="G16" s="420"/>
      <c r="H16" s="421"/>
      <c r="I16" s="422"/>
      <c r="J16" s="421"/>
      <c r="K16" s="422"/>
      <c r="L16" s="423"/>
      <c r="M16" s="424">
        <v>3</v>
      </c>
      <c r="N16" s="421"/>
      <c r="O16" s="422">
        <v>5</v>
      </c>
      <c r="P16" s="423"/>
      <c r="Q16" s="422"/>
      <c r="R16" s="423"/>
      <c r="S16" s="422">
        <v>2</v>
      </c>
      <c r="T16" s="423"/>
      <c r="U16" s="425"/>
      <c r="V16" s="426"/>
    </row>
    <row r="17" spans="1:27" ht="20.45" customHeight="1" thickTop="1" thickBot="1">
      <c r="A17" s="642" t="s">
        <v>116</v>
      </c>
      <c r="B17" s="643"/>
      <c r="C17" s="643"/>
      <c r="D17" s="644"/>
      <c r="E17" s="77">
        <f>SUM(E11:E16)</f>
        <v>141</v>
      </c>
      <c r="F17" s="328">
        <f>SUM(F11:F16)</f>
        <v>2</v>
      </c>
      <c r="G17" s="64" t="str">
        <f>IF(SUM(G11:G16)=0,"",SUM(G11:G16))</f>
        <v/>
      </c>
      <c r="H17" s="67" t="str">
        <f>IF(SUM(H11:H16)=0,"",SUM(H11:H16))</f>
        <v/>
      </c>
      <c r="I17" s="66">
        <f t="shared" ref="I17:V17" si="4">IF(SUM(I11:I16)=0,"",SUM(I11:I16))</f>
        <v>6</v>
      </c>
      <c r="J17" s="67" t="str">
        <f t="shared" si="4"/>
        <v/>
      </c>
      <c r="K17" s="66">
        <f t="shared" si="4"/>
        <v>20</v>
      </c>
      <c r="L17" s="69" t="str">
        <f t="shared" si="4"/>
        <v/>
      </c>
      <c r="M17" s="70">
        <f t="shared" si="4"/>
        <v>32</v>
      </c>
      <c r="N17" s="67" t="str">
        <f t="shared" si="4"/>
        <v/>
      </c>
      <c r="O17" s="66">
        <f>IF(SUM(O11:O16)=0,"",SUM(O11:O16))</f>
        <v>40</v>
      </c>
      <c r="P17" s="69">
        <f t="shared" si="4"/>
        <v>2</v>
      </c>
      <c r="Q17" s="66">
        <f t="shared" si="4"/>
        <v>1</v>
      </c>
      <c r="R17" s="69" t="str">
        <f t="shared" si="4"/>
        <v/>
      </c>
      <c r="S17" s="66">
        <f t="shared" si="4"/>
        <v>42</v>
      </c>
      <c r="T17" s="69" t="str">
        <f t="shared" si="4"/>
        <v/>
      </c>
      <c r="U17" s="66" t="str">
        <f t="shared" si="4"/>
        <v/>
      </c>
      <c r="V17" s="54" t="str">
        <f t="shared" si="4"/>
        <v/>
      </c>
    </row>
    <row r="18" spans="1:27" ht="17.100000000000001" customHeight="1">
      <c r="A18" s="629" t="s">
        <v>398</v>
      </c>
      <c r="B18" s="629"/>
      <c r="C18" s="629"/>
      <c r="D18" s="629"/>
      <c r="E18" s="629"/>
      <c r="F18" s="629"/>
      <c r="G18" s="629"/>
      <c r="H18" s="6"/>
      <c r="I18" s="6"/>
      <c r="J18" s="6"/>
      <c r="K18" s="6"/>
      <c r="L18" s="6"/>
      <c r="M18" s="6"/>
      <c r="N18" s="6"/>
      <c r="O18" s="6"/>
      <c r="P18" s="6"/>
      <c r="Q18" s="6"/>
      <c r="R18" s="6"/>
      <c r="S18" s="6"/>
      <c r="T18" s="6"/>
      <c r="U18" s="6"/>
      <c r="V18" s="6"/>
    </row>
    <row r="19" spans="1:27" ht="15" customHeight="1">
      <c r="A19" s="6"/>
      <c r="B19" s="6"/>
      <c r="C19" s="6"/>
      <c r="D19" s="6"/>
      <c r="E19" s="6"/>
      <c r="F19" s="6"/>
      <c r="G19" s="6"/>
      <c r="H19" s="6"/>
      <c r="I19" s="6"/>
      <c r="J19" s="6"/>
      <c r="K19" s="6"/>
      <c r="L19" s="6"/>
      <c r="M19" s="6"/>
      <c r="N19" s="6"/>
      <c r="O19" s="6"/>
      <c r="P19" s="6"/>
      <c r="Q19" s="6"/>
      <c r="R19" s="6"/>
      <c r="S19" s="6"/>
      <c r="T19" s="6"/>
      <c r="U19" s="6"/>
      <c r="V19" s="6"/>
    </row>
    <row r="20" spans="1:27" ht="17.100000000000001" customHeight="1" thickBot="1">
      <c r="A20" s="653" t="s">
        <v>171</v>
      </c>
      <c r="B20" s="653"/>
      <c r="C20" s="653"/>
      <c r="D20" s="653"/>
      <c r="E20" s="653"/>
      <c r="F20" s="653"/>
      <c r="G20" s="653"/>
      <c r="H20" s="653"/>
      <c r="I20" s="653"/>
      <c r="J20" s="653"/>
      <c r="K20" s="653"/>
      <c r="L20" s="653"/>
      <c r="M20" s="653"/>
      <c r="N20" s="5"/>
      <c r="O20" s="6"/>
      <c r="P20" s="7"/>
      <c r="Q20" s="602" t="str">
        <f>Q2</f>
        <v>（令和3年4月1日現在）</v>
      </c>
      <c r="R20" s="602"/>
      <c r="S20" s="602"/>
      <c r="T20" s="602"/>
      <c r="U20" s="602"/>
      <c r="V20" s="602"/>
    </row>
    <row r="21" spans="1:27" ht="30.6" customHeight="1" thickBot="1">
      <c r="A21" s="654" t="s">
        <v>366</v>
      </c>
      <c r="B21" s="655"/>
      <c r="C21" s="655"/>
      <c r="D21" s="656"/>
      <c r="E21" s="645" t="s">
        <v>106</v>
      </c>
      <c r="F21" s="646"/>
      <c r="G21" s="603" t="s">
        <v>107</v>
      </c>
      <c r="H21" s="604"/>
      <c r="I21" s="605" t="s">
        <v>108</v>
      </c>
      <c r="J21" s="606"/>
      <c r="K21" s="605" t="s">
        <v>109</v>
      </c>
      <c r="L21" s="606"/>
      <c r="M21" s="605" t="s">
        <v>110</v>
      </c>
      <c r="N21" s="606"/>
      <c r="O21" s="605" t="s">
        <v>114</v>
      </c>
      <c r="P21" s="606"/>
      <c r="Q21" s="605" t="s">
        <v>111</v>
      </c>
      <c r="R21" s="606"/>
      <c r="S21" s="607" t="s">
        <v>112</v>
      </c>
      <c r="T21" s="608"/>
      <c r="U21" s="607" t="s">
        <v>113</v>
      </c>
      <c r="V21" s="609"/>
    </row>
    <row r="22" spans="1:27" ht="20.45" customHeight="1">
      <c r="A22" s="610" t="s">
        <v>524</v>
      </c>
      <c r="B22" s="611"/>
      <c r="C22" s="611"/>
      <c r="D22" s="612"/>
      <c r="E22" s="446">
        <f t="shared" ref="E22:F40" si="5">IF(G22+I22+K22+M22+O22+Q22+S22+U22=0,"",G22+I22+K22+M22+O22+Q22+S22+U22)</f>
        <v>7</v>
      </c>
      <c r="F22" s="447" t="str">
        <f t="shared" si="5"/>
        <v/>
      </c>
      <c r="G22" s="427"/>
      <c r="H22" s="428"/>
      <c r="I22" s="429"/>
      <c r="J22" s="430"/>
      <c r="K22" s="431"/>
      <c r="L22" s="432"/>
      <c r="M22" s="431"/>
      <c r="N22" s="430"/>
      <c r="O22" s="431"/>
      <c r="P22" s="430"/>
      <c r="Q22" s="431"/>
      <c r="R22" s="430"/>
      <c r="S22" s="431">
        <v>7</v>
      </c>
      <c r="T22" s="430"/>
      <c r="U22" s="513"/>
      <c r="V22" s="514"/>
    </row>
    <row r="23" spans="1:27" s="86" customFormat="1" ht="20.45" customHeight="1">
      <c r="A23" s="620" t="s">
        <v>525</v>
      </c>
      <c r="B23" s="621"/>
      <c r="C23" s="621"/>
      <c r="D23" s="622"/>
      <c r="E23" s="448">
        <f t="shared" si="5"/>
        <v>4</v>
      </c>
      <c r="F23" s="449" t="str">
        <f t="shared" si="5"/>
        <v/>
      </c>
      <c r="G23" s="427"/>
      <c r="H23" s="428"/>
      <c r="I23" s="429"/>
      <c r="J23" s="430"/>
      <c r="K23" s="431"/>
      <c r="L23" s="432"/>
      <c r="M23" s="431"/>
      <c r="N23" s="430"/>
      <c r="O23" s="431">
        <v>2</v>
      </c>
      <c r="P23" s="430">
        <v>0</v>
      </c>
      <c r="Q23" s="431">
        <v>0</v>
      </c>
      <c r="R23" s="430"/>
      <c r="S23" s="431">
        <v>2</v>
      </c>
      <c r="T23" s="430"/>
      <c r="U23" s="513"/>
      <c r="V23" s="514"/>
    </row>
    <row r="24" spans="1:27" ht="20.45" customHeight="1">
      <c r="A24" s="620" t="s">
        <v>526</v>
      </c>
      <c r="B24" s="621"/>
      <c r="C24" s="621"/>
      <c r="D24" s="622"/>
      <c r="E24" s="448">
        <f t="shared" si="5"/>
        <v>33</v>
      </c>
      <c r="F24" s="449" t="str">
        <f t="shared" si="5"/>
        <v/>
      </c>
      <c r="G24" s="427"/>
      <c r="H24" s="428"/>
      <c r="I24" s="429"/>
      <c r="J24" s="430"/>
      <c r="K24" s="431"/>
      <c r="L24" s="432"/>
      <c r="M24" s="431"/>
      <c r="N24" s="430"/>
      <c r="O24" s="431">
        <v>8</v>
      </c>
      <c r="P24" s="430">
        <v>0</v>
      </c>
      <c r="Q24" s="431">
        <v>0</v>
      </c>
      <c r="R24" s="430"/>
      <c r="S24" s="431">
        <v>25</v>
      </c>
      <c r="T24" s="430"/>
      <c r="U24" s="513"/>
      <c r="V24" s="514"/>
    </row>
    <row r="25" spans="1:27" ht="20.45" customHeight="1">
      <c r="A25" s="610" t="s">
        <v>527</v>
      </c>
      <c r="B25" s="611"/>
      <c r="C25" s="611"/>
      <c r="D25" s="612"/>
      <c r="E25" s="448">
        <f t="shared" si="5"/>
        <v>49</v>
      </c>
      <c r="F25" s="449">
        <f t="shared" si="5"/>
        <v>5</v>
      </c>
      <c r="G25" s="427">
        <v>1</v>
      </c>
      <c r="H25" s="428"/>
      <c r="I25" s="429">
        <v>8</v>
      </c>
      <c r="J25" s="430"/>
      <c r="K25" s="431">
        <v>17</v>
      </c>
      <c r="L25" s="432">
        <v>1</v>
      </c>
      <c r="M25" s="431">
        <v>12</v>
      </c>
      <c r="N25" s="430"/>
      <c r="O25" s="431">
        <v>10</v>
      </c>
      <c r="P25" s="430">
        <v>4</v>
      </c>
      <c r="Q25" s="431"/>
      <c r="R25" s="430"/>
      <c r="S25" s="431"/>
      <c r="T25" s="430"/>
      <c r="U25" s="513">
        <v>1</v>
      </c>
      <c r="V25" s="514"/>
    </row>
    <row r="26" spans="1:27" s="86" customFormat="1" ht="20.45" customHeight="1">
      <c r="A26" s="639" t="s">
        <v>528</v>
      </c>
      <c r="B26" s="640"/>
      <c r="C26" s="640"/>
      <c r="D26" s="641"/>
      <c r="E26" s="448">
        <f t="shared" si="5"/>
        <v>14</v>
      </c>
      <c r="F26" s="449" t="str">
        <f t="shared" si="5"/>
        <v/>
      </c>
      <c r="G26" s="427"/>
      <c r="H26" s="428"/>
      <c r="I26" s="429"/>
      <c r="J26" s="430"/>
      <c r="K26" s="431">
        <v>1</v>
      </c>
      <c r="L26" s="432"/>
      <c r="M26" s="431">
        <v>2</v>
      </c>
      <c r="N26" s="430"/>
      <c r="O26" s="431">
        <v>6</v>
      </c>
      <c r="P26" s="430"/>
      <c r="Q26" s="431"/>
      <c r="R26" s="430"/>
      <c r="S26" s="431">
        <v>5</v>
      </c>
      <c r="T26" s="430"/>
      <c r="U26" s="513"/>
      <c r="V26" s="514"/>
      <c r="X26"/>
      <c r="Y26"/>
      <c r="Z26"/>
      <c r="AA26"/>
    </row>
    <row r="27" spans="1:27" s="86" customFormat="1" ht="20.45" customHeight="1">
      <c r="A27" s="617" t="s">
        <v>529</v>
      </c>
      <c r="B27" s="618"/>
      <c r="C27" s="618"/>
      <c r="D27" s="619"/>
      <c r="E27" s="450">
        <f t="shared" si="5"/>
        <v>71</v>
      </c>
      <c r="F27" s="451">
        <f t="shared" si="5"/>
        <v>4</v>
      </c>
      <c r="G27" s="501"/>
      <c r="H27" s="502"/>
      <c r="I27" s="505">
        <v>4</v>
      </c>
      <c r="J27" s="506"/>
      <c r="K27" s="511">
        <v>12</v>
      </c>
      <c r="L27" s="512"/>
      <c r="M27" s="511">
        <v>23</v>
      </c>
      <c r="N27" s="506"/>
      <c r="O27" s="511">
        <v>24</v>
      </c>
      <c r="P27" s="506">
        <v>4</v>
      </c>
      <c r="Q27" s="511">
        <v>1</v>
      </c>
      <c r="R27" s="506"/>
      <c r="S27" s="511">
        <v>7</v>
      </c>
      <c r="T27" s="506"/>
      <c r="U27" s="515"/>
      <c r="V27" s="516"/>
    </row>
    <row r="28" spans="1:27" ht="20.45" customHeight="1">
      <c r="A28" s="617" t="s">
        <v>530</v>
      </c>
      <c r="B28" s="618"/>
      <c r="C28" s="618"/>
      <c r="D28" s="619"/>
      <c r="E28" s="448">
        <f t="shared" si="5"/>
        <v>4</v>
      </c>
      <c r="F28" s="449">
        <f t="shared" si="5"/>
        <v>1</v>
      </c>
      <c r="G28" s="501"/>
      <c r="H28" s="502"/>
      <c r="I28" s="505"/>
      <c r="J28" s="506"/>
      <c r="K28" s="511">
        <v>0</v>
      </c>
      <c r="L28" s="512"/>
      <c r="M28" s="511">
        <v>3</v>
      </c>
      <c r="N28" s="506"/>
      <c r="O28" s="511">
        <v>1</v>
      </c>
      <c r="P28" s="506">
        <v>1</v>
      </c>
      <c r="Q28" s="511"/>
      <c r="R28" s="506"/>
      <c r="S28" s="511"/>
      <c r="T28" s="506"/>
      <c r="U28" s="515"/>
      <c r="V28" s="516"/>
    </row>
    <row r="29" spans="1:27" ht="20.45" customHeight="1">
      <c r="A29" s="616" t="s">
        <v>531</v>
      </c>
      <c r="B29" s="611"/>
      <c r="C29" s="611"/>
      <c r="D29" s="612"/>
      <c r="E29" s="448">
        <f t="shared" si="5"/>
        <v>27</v>
      </c>
      <c r="F29" s="449">
        <f t="shared" si="5"/>
        <v>3</v>
      </c>
      <c r="G29" s="427"/>
      <c r="H29" s="428"/>
      <c r="I29" s="429">
        <v>6</v>
      </c>
      <c r="J29" s="430"/>
      <c r="K29" s="431">
        <v>3</v>
      </c>
      <c r="L29" s="432"/>
      <c r="M29" s="431">
        <v>11</v>
      </c>
      <c r="N29" s="430"/>
      <c r="O29" s="431">
        <v>6</v>
      </c>
      <c r="P29" s="430">
        <v>3</v>
      </c>
      <c r="Q29" s="431">
        <v>1</v>
      </c>
      <c r="R29" s="430"/>
      <c r="S29" s="431"/>
      <c r="T29" s="430"/>
      <c r="U29" s="513"/>
      <c r="V29" s="514"/>
    </row>
    <row r="30" spans="1:27" ht="20.45" customHeight="1">
      <c r="A30" s="630" t="s">
        <v>532</v>
      </c>
      <c r="B30" s="631"/>
      <c r="C30" s="631"/>
      <c r="D30" s="632"/>
      <c r="E30" s="448">
        <f t="shared" si="5"/>
        <v>11</v>
      </c>
      <c r="F30" s="449">
        <f t="shared" si="5"/>
        <v>1</v>
      </c>
      <c r="G30" s="427"/>
      <c r="H30" s="428"/>
      <c r="I30" s="429"/>
      <c r="J30" s="430"/>
      <c r="K30" s="431">
        <v>2</v>
      </c>
      <c r="L30" s="432">
        <v>1</v>
      </c>
      <c r="M30" s="431">
        <v>3</v>
      </c>
      <c r="N30" s="430"/>
      <c r="O30" s="431">
        <v>4</v>
      </c>
      <c r="P30" s="430"/>
      <c r="Q30" s="431">
        <v>1</v>
      </c>
      <c r="R30" s="430"/>
      <c r="S30" s="431">
        <v>1</v>
      </c>
      <c r="T30" s="430"/>
      <c r="U30" s="513"/>
      <c r="V30" s="514"/>
    </row>
    <row r="31" spans="1:27" ht="20.45" customHeight="1">
      <c r="A31" s="610" t="s">
        <v>533</v>
      </c>
      <c r="B31" s="611"/>
      <c r="C31" s="611"/>
      <c r="D31" s="612"/>
      <c r="E31" s="448">
        <f t="shared" si="5"/>
        <v>3</v>
      </c>
      <c r="F31" s="449" t="str">
        <f t="shared" si="5"/>
        <v/>
      </c>
      <c r="G31" s="427"/>
      <c r="H31" s="428"/>
      <c r="I31" s="429"/>
      <c r="J31" s="430"/>
      <c r="K31" s="431"/>
      <c r="L31" s="432"/>
      <c r="M31" s="431">
        <v>1</v>
      </c>
      <c r="N31" s="430"/>
      <c r="O31" s="431">
        <v>1</v>
      </c>
      <c r="P31" s="430">
        <v>0</v>
      </c>
      <c r="Q31" s="431"/>
      <c r="R31" s="430"/>
      <c r="S31" s="431">
        <v>1</v>
      </c>
      <c r="T31" s="430"/>
      <c r="U31" s="513"/>
      <c r="V31" s="514"/>
    </row>
    <row r="32" spans="1:27" ht="20.45" customHeight="1">
      <c r="A32" s="616" t="s">
        <v>534</v>
      </c>
      <c r="B32" s="611"/>
      <c r="C32" s="611"/>
      <c r="D32" s="612"/>
      <c r="E32" s="448">
        <f t="shared" si="5"/>
        <v>44</v>
      </c>
      <c r="F32" s="449">
        <f t="shared" si="5"/>
        <v>2</v>
      </c>
      <c r="G32" s="427"/>
      <c r="H32" s="428"/>
      <c r="I32" s="429">
        <v>6</v>
      </c>
      <c r="J32" s="430"/>
      <c r="K32" s="431">
        <v>10</v>
      </c>
      <c r="L32" s="432"/>
      <c r="M32" s="431">
        <v>10</v>
      </c>
      <c r="N32" s="430"/>
      <c r="O32" s="431">
        <v>14</v>
      </c>
      <c r="P32" s="430">
        <v>2</v>
      </c>
      <c r="Q32" s="431">
        <v>1</v>
      </c>
      <c r="R32" s="430"/>
      <c r="S32" s="431">
        <v>3</v>
      </c>
      <c r="T32" s="430"/>
      <c r="U32" s="513"/>
      <c r="V32" s="514"/>
    </row>
    <row r="33" spans="1:22" ht="20.45" customHeight="1">
      <c r="A33" s="610" t="s">
        <v>535</v>
      </c>
      <c r="B33" s="611"/>
      <c r="C33" s="611"/>
      <c r="D33" s="612"/>
      <c r="E33" s="448">
        <f t="shared" si="5"/>
        <v>40</v>
      </c>
      <c r="F33" s="449">
        <f t="shared" si="5"/>
        <v>1</v>
      </c>
      <c r="G33" s="427"/>
      <c r="H33" s="428"/>
      <c r="I33" s="429">
        <v>1</v>
      </c>
      <c r="J33" s="430"/>
      <c r="K33" s="431">
        <v>5</v>
      </c>
      <c r="L33" s="432"/>
      <c r="M33" s="431">
        <v>8</v>
      </c>
      <c r="N33" s="430"/>
      <c r="O33" s="431">
        <v>12</v>
      </c>
      <c r="P33" s="430">
        <v>1</v>
      </c>
      <c r="Q33" s="431">
        <v>1</v>
      </c>
      <c r="R33" s="430"/>
      <c r="S33" s="431">
        <v>13</v>
      </c>
      <c r="T33" s="430"/>
      <c r="U33" s="513"/>
      <c r="V33" s="514"/>
    </row>
    <row r="34" spans="1:22" ht="20.45" customHeight="1">
      <c r="A34" s="610" t="s">
        <v>536</v>
      </c>
      <c r="B34" s="611"/>
      <c r="C34" s="611"/>
      <c r="D34" s="612"/>
      <c r="E34" s="448">
        <f t="shared" si="5"/>
        <v>27</v>
      </c>
      <c r="F34" s="449" t="str">
        <f t="shared" si="5"/>
        <v/>
      </c>
      <c r="G34" s="427"/>
      <c r="H34" s="428"/>
      <c r="I34" s="429">
        <v>3</v>
      </c>
      <c r="J34" s="430"/>
      <c r="K34" s="431">
        <v>4</v>
      </c>
      <c r="L34" s="432"/>
      <c r="M34" s="431">
        <v>6</v>
      </c>
      <c r="N34" s="430"/>
      <c r="O34" s="431">
        <v>10</v>
      </c>
      <c r="P34" s="430"/>
      <c r="Q34" s="431"/>
      <c r="R34" s="430"/>
      <c r="S34" s="431">
        <v>4</v>
      </c>
      <c r="T34" s="430"/>
      <c r="U34" s="513"/>
      <c r="V34" s="514"/>
    </row>
    <row r="35" spans="1:22" ht="20.45" customHeight="1">
      <c r="A35" s="610" t="s">
        <v>537</v>
      </c>
      <c r="B35" s="611"/>
      <c r="C35" s="611"/>
      <c r="D35" s="612"/>
      <c r="E35" s="448">
        <f t="shared" si="5"/>
        <v>27</v>
      </c>
      <c r="F35" s="449" t="str">
        <f t="shared" si="5"/>
        <v/>
      </c>
      <c r="G35" s="427"/>
      <c r="H35" s="428"/>
      <c r="I35" s="429">
        <v>3</v>
      </c>
      <c r="J35" s="430"/>
      <c r="K35" s="431">
        <v>4</v>
      </c>
      <c r="L35" s="432"/>
      <c r="M35" s="431">
        <v>6</v>
      </c>
      <c r="N35" s="430"/>
      <c r="O35" s="431">
        <v>10</v>
      </c>
      <c r="P35" s="430"/>
      <c r="Q35" s="431"/>
      <c r="R35" s="430"/>
      <c r="S35" s="431">
        <v>4</v>
      </c>
      <c r="T35" s="430"/>
      <c r="U35" s="513"/>
      <c r="V35" s="514"/>
    </row>
    <row r="36" spans="1:22" ht="20.45" customHeight="1">
      <c r="A36" s="613" t="s">
        <v>538</v>
      </c>
      <c r="B36" s="614"/>
      <c r="C36" s="614"/>
      <c r="D36" s="615"/>
      <c r="E36" s="448">
        <f t="shared" si="5"/>
        <v>27</v>
      </c>
      <c r="F36" s="449" t="str">
        <f t="shared" si="5"/>
        <v/>
      </c>
      <c r="G36" s="427"/>
      <c r="H36" s="428"/>
      <c r="I36" s="429">
        <v>2</v>
      </c>
      <c r="J36" s="430"/>
      <c r="K36" s="431">
        <v>6</v>
      </c>
      <c r="L36" s="432"/>
      <c r="M36" s="431">
        <v>7</v>
      </c>
      <c r="N36" s="430"/>
      <c r="O36" s="431">
        <v>9</v>
      </c>
      <c r="P36" s="430"/>
      <c r="Q36" s="431">
        <v>1</v>
      </c>
      <c r="R36" s="430"/>
      <c r="S36" s="431">
        <v>2</v>
      </c>
      <c r="T36" s="430"/>
      <c r="U36" s="513"/>
      <c r="V36" s="514"/>
    </row>
    <row r="37" spans="1:22" ht="20.45" customHeight="1">
      <c r="A37" s="610" t="s">
        <v>539</v>
      </c>
      <c r="B37" s="611"/>
      <c r="C37" s="611"/>
      <c r="D37" s="612"/>
      <c r="E37" s="448">
        <f t="shared" si="5"/>
        <v>46</v>
      </c>
      <c r="F37" s="449">
        <f t="shared" si="5"/>
        <v>4</v>
      </c>
      <c r="G37" s="427"/>
      <c r="H37" s="428"/>
      <c r="I37" s="429">
        <v>2</v>
      </c>
      <c r="J37" s="430"/>
      <c r="K37" s="431">
        <v>13</v>
      </c>
      <c r="L37" s="432">
        <v>1</v>
      </c>
      <c r="M37" s="431">
        <v>14</v>
      </c>
      <c r="N37" s="430"/>
      <c r="O37" s="431">
        <v>12</v>
      </c>
      <c r="P37" s="430">
        <v>3</v>
      </c>
      <c r="Q37" s="431"/>
      <c r="R37" s="430"/>
      <c r="S37" s="431">
        <v>5</v>
      </c>
      <c r="T37" s="430"/>
      <c r="U37" s="513"/>
      <c r="V37" s="514"/>
    </row>
    <row r="38" spans="1:22" ht="20.45" customHeight="1">
      <c r="A38" s="616" t="s">
        <v>540</v>
      </c>
      <c r="B38" s="611"/>
      <c r="C38" s="611"/>
      <c r="D38" s="612"/>
      <c r="E38" s="448">
        <f t="shared" si="5"/>
        <v>17</v>
      </c>
      <c r="F38" s="449" t="str">
        <f t="shared" si="5"/>
        <v/>
      </c>
      <c r="G38" s="427"/>
      <c r="H38" s="428"/>
      <c r="I38" s="429">
        <v>5</v>
      </c>
      <c r="J38" s="430"/>
      <c r="K38" s="431">
        <v>3</v>
      </c>
      <c r="L38" s="432"/>
      <c r="M38" s="431">
        <v>5</v>
      </c>
      <c r="N38" s="430"/>
      <c r="O38" s="431">
        <v>3</v>
      </c>
      <c r="P38" s="430"/>
      <c r="Q38" s="431">
        <v>1</v>
      </c>
      <c r="R38" s="430"/>
      <c r="S38" s="431"/>
      <c r="T38" s="430"/>
      <c r="U38" s="513"/>
      <c r="V38" s="514"/>
    </row>
    <row r="39" spans="1:22" ht="20.45" customHeight="1">
      <c r="A39" s="636" t="s">
        <v>541</v>
      </c>
      <c r="B39" s="637"/>
      <c r="C39" s="637"/>
      <c r="D39" s="638"/>
      <c r="E39" s="448">
        <f t="shared" si="5"/>
        <v>13</v>
      </c>
      <c r="F39" s="449" t="str">
        <f t="shared" si="5"/>
        <v/>
      </c>
      <c r="G39" s="427"/>
      <c r="H39" s="428"/>
      <c r="I39" s="429">
        <v>3</v>
      </c>
      <c r="J39" s="430"/>
      <c r="K39" s="431">
        <v>2</v>
      </c>
      <c r="L39" s="432"/>
      <c r="M39" s="431">
        <v>4</v>
      </c>
      <c r="N39" s="430"/>
      <c r="O39" s="431">
        <v>4</v>
      </c>
      <c r="P39" s="430"/>
      <c r="Q39" s="431"/>
      <c r="R39" s="430"/>
      <c r="S39" s="431"/>
      <c r="T39" s="430"/>
      <c r="U39" s="513"/>
      <c r="V39" s="514"/>
    </row>
    <row r="40" spans="1:22" ht="20.45" customHeight="1" thickBot="1">
      <c r="A40" s="633" t="s">
        <v>542</v>
      </c>
      <c r="B40" s="634"/>
      <c r="C40" s="634"/>
      <c r="D40" s="635"/>
      <c r="E40" s="452">
        <f t="shared" si="5"/>
        <v>8</v>
      </c>
      <c r="F40" s="453" t="str">
        <f t="shared" si="5"/>
        <v/>
      </c>
      <c r="G40" s="503"/>
      <c r="H40" s="504"/>
      <c r="I40" s="507">
        <v>2</v>
      </c>
      <c r="J40" s="508"/>
      <c r="K40" s="509">
        <v>1</v>
      </c>
      <c r="L40" s="510"/>
      <c r="M40" s="509">
        <v>3</v>
      </c>
      <c r="N40" s="508"/>
      <c r="O40" s="509">
        <v>1</v>
      </c>
      <c r="P40" s="508"/>
      <c r="Q40" s="509">
        <v>1</v>
      </c>
      <c r="R40" s="508"/>
      <c r="S40" s="509"/>
      <c r="T40" s="508"/>
      <c r="U40" s="517"/>
      <c r="V40" s="518"/>
    </row>
    <row r="41" spans="1:22" ht="17.100000000000001" customHeight="1">
      <c r="A41" s="629" t="s">
        <v>398</v>
      </c>
      <c r="B41" s="629"/>
      <c r="C41" s="629"/>
      <c r="D41" s="629"/>
      <c r="E41" s="629"/>
      <c r="F41" s="629"/>
      <c r="G41" s="629"/>
      <c r="H41" s="6"/>
      <c r="I41" s="6"/>
      <c r="J41" s="6"/>
      <c r="K41" s="6"/>
      <c r="L41" s="6"/>
      <c r="M41" s="6"/>
      <c r="N41" s="6"/>
      <c r="O41" s="6"/>
      <c r="P41" s="6"/>
      <c r="Q41" s="6"/>
      <c r="R41" s="6"/>
      <c r="S41" s="6"/>
      <c r="T41" s="6"/>
      <c r="U41" s="6"/>
      <c r="V41" s="6"/>
    </row>
  </sheetData>
  <sheetProtection selectLockedCells="1"/>
  <mergeCells count="62">
    <mergeCell ref="A4:D4"/>
    <mergeCell ref="B5:D5"/>
    <mergeCell ref="A1:C1"/>
    <mergeCell ref="A2:M2"/>
    <mergeCell ref="A3:D3"/>
    <mergeCell ref="E3:F3"/>
    <mergeCell ref="Q2:V2"/>
    <mergeCell ref="G3:H3"/>
    <mergeCell ref="I3:J3"/>
    <mergeCell ref="U3:V3"/>
    <mergeCell ref="K3:L3"/>
    <mergeCell ref="M3:N3"/>
    <mergeCell ref="O3:P3"/>
    <mergeCell ref="Q3:R3"/>
    <mergeCell ref="S3:T3"/>
    <mergeCell ref="E21:F21"/>
    <mergeCell ref="B6:D6"/>
    <mergeCell ref="B7:D7"/>
    <mergeCell ref="B8:D8"/>
    <mergeCell ref="A5:A9"/>
    <mergeCell ref="B9:D9"/>
    <mergeCell ref="B11:D11"/>
    <mergeCell ref="A18:G18"/>
    <mergeCell ref="A20:M20"/>
    <mergeCell ref="A10:D10"/>
    <mergeCell ref="B15:D15"/>
    <mergeCell ref="A21:D21"/>
    <mergeCell ref="B16:D16"/>
    <mergeCell ref="A41:G41"/>
    <mergeCell ref="A30:D30"/>
    <mergeCell ref="A31:D31"/>
    <mergeCell ref="A32:D32"/>
    <mergeCell ref="A33:D33"/>
    <mergeCell ref="A38:D38"/>
    <mergeCell ref="A40:D40"/>
    <mergeCell ref="A39:D39"/>
    <mergeCell ref="A28:D28"/>
    <mergeCell ref="A25:D25"/>
    <mergeCell ref="A27:D27"/>
    <mergeCell ref="A23:D23"/>
    <mergeCell ref="B13:D13"/>
    <mergeCell ref="B14:D14"/>
    <mergeCell ref="A11:A16"/>
    <mergeCell ref="A26:D26"/>
    <mergeCell ref="A17:D17"/>
    <mergeCell ref="A22:D22"/>
    <mergeCell ref="A24:D24"/>
    <mergeCell ref="B12:D12"/>
    <mergeCell ref="A34:D34"/>
    <mergeCell ref="A36:D36"/>
    <mergeCell ref="A37:D37"/>
    <mergeCell ref="A35:D35"/>
    <mergeCell ref="A29:D29"/>
    <mergeCell ref="Q20:V20"/>
    <mergeCell ref="G21:H21"/>
    <mergeCell ref="I21:J21"/>
    <mergeCell ref="K21:L21"/>
    <mergeCell ref="M21:N21"/>
    <mergeCell ref="O21:P21"/>
    <mergeCell ref="Q21:R21"/>
    <mergeCell ref="S21:T21"/>
    <mergeCell ref="U21:V21"/>
  </mergeCells>
  <phoneticPr fontId="1"/>
  <dataValidations count="2">
    <dataValidation imeMode="hiragana" allowBlank="1" showInputMessage="1" showErrorMessage="1" sqref="A5:D9 A1:N1 A11:D16 V1:IV1 A22:D40"/>
    <dataValidation imeMode="off" allowBlank="1" showInputMessage="1" showErrorMessage="1" sqref="E22:V40 E4:V17"/>
  </dataValidations>
  <pageMargins left="0.70866141732283472" right="0.23622047244094491" top="0.51181102362204722" bottom="0.59055118110236227" header="0.31496062992125984" footer="0.31496062992125984"/>
  <pageSetup paperSize="9" firstPageNumber="24" orientation="portrait" useFirstPageNumber="1"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7"/>
  <sheetViews>
    <sheetView tabSelected="1" zoomScaleNormal="100" workbookViewId="0">
      <selection activeCell="L20" sqref="L20"/>
    </sheetView>
  </sheetViews>
  <sheetFormatPr defaultRowHeight="13.5"/>
  <cols>
    <col min="1" max="2" width="4.25" customWidth="1"/>
    <col min="3" max="3" width="7.875" customWidth="1"/>
    <col min="4" max="4" width="7.625" customWidth="1"/>
    <col min="5" max="5" width="4.125" customWidth="1"/>
    <col min="6" max="6" width="3.75" customWidth="1"/>
    <col min="7" max="7" width="4.125" customWidth="1"/>
    <col min="8" max="8" width="3.75" customWidth="1"/>
    <col min="9" max="9" width="4.125" customWidth="1"/>
    <col min="10" max="10" width="3.75" customWidth="1"/>
    <col min="11" max="11" width="4.125" customWidth="1"/>
    <col min="12" max="12" width="3.75" customWidth="1"/>
    <col min="13" max="13" width="4.125" customWidth="1"/>
    <col min="14" max="14" width="3.75" customWidth="1"/>
    <col min="15" max="15" width="4.125" customWidth="1"/>
    <col min="16" max="16" width="3.75" customWidth="1"/>
    <col min="17" max="17" width="4.125" customWidth="1"/>
    <col min="18" max="18" width="3.75" customWidth="1"/>
    <col min="19" max="19" width="4.125" customWidth="1"/>
    <col min="20" max="20" width="3.75" customWidth="1"/>
    <col min="21" max="21" width="4.125" customWidth="1"/>
    <col min="22" max="22" width="3.75" customWidth="1"/>
    <col min="23" max="23" width="7.875" customWidth="1"/>
  </cols>
  <sheetData>
    <row r="1" spans="1:22" s="3" customFormat="1" ht="26.1" customHeight="1">
      <c r="A1" s="666"/>
      <c r="B1" s="666"/>
      <c r="C1" s="666"/>
      <c r="D1" s="4"/>
      <c r="E1" s="4"/>
      <c r="F1" s="4"/>
      <c r="G1" s="4"/>
      <c r="H1" s="4"/>
      <c r="I1" s="4"/>
      <c r="J1" s="4"/>
      <c r="K1" s="4"/>
      <c r="L1" s="4"/>
      <c r="M1" s="4"/>
      <c r="N1" s="4"/>
      <c r="O1" s="4"/>
      <c r="P1" s="4"/>
      <c r="Q1" s="4"/>
      <c r="R1" s="4"/>
      <c r="S1" s="4"/>
      <c r="T1" s="4"/>
      <c r="U1" s="4"/>
      <c r="V1" s="4"/>
    </row>
    <row r="2" spans="1:22" ht="24.95" customHeight="1" thickBot="1">
      <c r="A2" s="653" t="s">
        <v>172</v>
      </c>
      <c r="B2" s="653"/>
      <c r="C2" s="653"/>
      <c r="D2" s="653"/>
      <c r="E2" s="653"/>
      <c r="F2" s="653"/>
      <c r="G2" s="653"/>
      <c r="H2" s="653"/>
      <c r="I2" s="653"/>
      <c r="J2" s="653"/>
      <c r="K2" s="653"/>
      <c r="L2" s="653"/>
      <c r="M2" s="653"/>
      <c r="N2" s="85"/>
      <c r="O2" s="6"/>
      <c r="P2" s="8"/>
      <c r="Q2" s="692" t="s">
        <v>523</v>
      </c>
      <c r="R2" s="692"/>
      <c r="S2" s="692"/>
      <c r="T2" s="692"/>
      <c r="U2" s="692"/>
      <c r="V2" s="692"/>
    </row>
    <row r="3" spans="1:22" ht="50.1" customHeight="1" thickBot="1">
      <c r="A3" s="688" t="s">
        <v>364</v>
      </c>
      <c r="B3" s="689"/>
      <c r="C3" s="689"/>
      <c r="D3" s="690"/>
      <c r="E3" s="645" t="s">
        <v>107</v>
      </c>
      <c r="F3" s="604"/>
      <c r="G3" s="605" t="s">
        <v>108</v>
      </c>
      <c r="H3" s="606"/>
      <c r="I3" s="605" t="s">
        <v>109</v>
      </c>
      <c r="J3" s="606"/>
      <c r="K3" s="605" t="s">
        <v>110</v>
      </c>
      <c r="L3" s="606"/>
      <c r="M3" s="605" t="s">
        <v>114</v>
      </c>
      <c r="N3" s="606"/>
      <c r="O3" s="605" t="s">
        <v>111</v>
      </c>
      <c r="P3" s="606"/>
      <c r="Q3" s="607" t="s">
        <v>112</v>
      </c>
      <c r="R3" s="608"/>
      <c r="S3" s="607" t="s">
        <v>113</v>
      </c>
      <c r="T3" s="686"/>
      <c r="U3" s="603" t="s">
        <v>106</v>
      </c>
      <c r="V3" s="691"/>
    </row>
    <row r="4" spans="1:22" ht="30" customHeight="1">
      <c r="A4" s="680" t="s">
        <v>137</v>
      </c>
      <c r="B4" s="681"/>
      <c r="C4" s="681"/>
      <c r="D4" s="682"/>
      <c r="E4" s="434"/>
      <c r="F4" s="435"/>
      <c r="G4" s="543"/>
      <c r="H4" s="544"/>
      <c r="I4" s="545"/>
      <c r="J4" s="546"/>
      <c r="K4" s="543"/>
      <c r="L4" s="547"/>
      <c r="M4" s="548"/>
      <c r="N4" s="549"/>
      <c r="O4" s="543"/>
      <c r="P4" s="547"/>
      <c r="Q4" s="548">
        <v>22</v>
      </c>
      <c r="R4" s="546"/>
      <c r="S4" s="436">
        <v>1</v>
      </c>
      <c r="T4" s="437"/>
      <c r="U4" s="46">
        <f>IF(E4+G4+I4+K4+M4+O4+Q4+S4=0,"",E4+G4+I4+K4+M4+O4+Q4+S4)</f>
        <v>23</v>
      </c>
      <c r="V4" s="51" t="str">
        <f>IF(F4+H4+J4+L4+N4+P4+R4+T4=0,"",F4+H4+J4+L4+N4+P4+R4+T4)</f>
        <v/>
      </c>
    </row>
    <row r="5" spans="1:22" ht="30" customHeight="1">
      <c r="A5" s="672" t="s">
        <v>136</v>
      </c>
      <c r="B5" s="673"/>
      <c r="C5" s="673"/>
      <c r="D5" s="674"/>
      <c r="E5" s="438"/>
      <c r="F5" s="439"/>
      <c r="G5" s="429"/>
      <c r="H5" s="550"/>
      <c r="I5" s="551"/>
      <c r="J5" s="552"/>
      <c r="K5" s="429"/>
      <c r="L5" s="553"/>
      <c r="M5" s="554">
        <v>10</v>
      </c>
      <c r="N5" s="555"/>
      <c r="O5" s="429"/>
      <c r="P5" s="553"/>
      <c r="Q5" s="554">
        <v>21</v>
      </c>
      <c r="R5" s="552"/>
      <c r="S5" s="440"/>
      <c r="T5" s="441"/>
      <c r="U5" s="47">
        <f t="shared" ref="U5:U11" si="0">IF(E5+G5+I5+K5+M5+O5+Q5+S5=0,"",E5+G5+I5+K5+M5+O5+Q5+S5)</f>
        <v>31</v>
      </c>
      <c r="V5" s="52" t="str">
        <f t="shared" ref="V5:V11" si="1">IF(F5+H5+J5+L5+N5+P5+R5+T5=0,"",F5+H5+J5+L5+N5+P5+R5+T5)</f>
        <v/>
      </c>
    </row>
    <row r="6" spans="1:22" ht="30" customHeight="1">
      <c r="A6" s="672" t="s">
        <v>130</v>
      </c>
      <c r="B6" s="673"/>
      <c r="C6" s="673"/>
      <c r="D6" s="674"/>
      <c r="E6" s="438">
        <v>0</v>
      </c>
      <c r="F6" s="439">
        <v>0</v>
      </c>
      <c r="G6" s="429">
        <v>0</v>
      </c>
      <c r="H6" s="550">
        <v>0</v>
      </c>
      <c r="I6" s="551">
        <v>0</v>
      </c>
      <c r="J6" s="552">
        <v>0</v>
      </c>
      <c r="K6" s="429">
        <v>4</v>
      </c>
      <c r="L6" s="553"/>
      <c r="M6" s="554">
        <v>16</v>
      </c>
      <c r="N6" s="555"/>
      <c r="O6" s="429"/>
      <c r="P6" s="553"/>
      <c r="Q6" s="554">
        <v>4</v>
      </c>
      <c r="R6" s="552"/>
      <c r="S6" s="440"/>
      <c r="T6" s="441"/>
      <c r="U6" s="47">
        <f t="shared" si="0"/>
        <v>24</v>
      </c>
      <c r="V6" s="52" t="str">
        <f t="shared" si="1"/>
        <v/>
      </c>
    </row>
    <row r="7" spans="1:22" ht="30" customHeight="1">
      <c r="A7" s="672" t="s">
        <v>131</v>
      </c>
      <c r="B7" s="673"/>
      <c r="C7" s="673"/>
      <c r="D7" s="674"/>
      <c r="E7" s="438">
        <v>0</v>
      </c>
      <c r="F7" s="439">
        <v>0</v>
      </c>
      <c r="G7" s="429">
        <v>0</v>
      </c>
      <c r="H7" s="550">
        <v>0</v>
      </c>
      <c r="I7" s="551">
        <v>0</v>
      </c>
      <c r="J7" s="552">
        <v>0</v>
      </c>
      <c r="K7" s="429">
        <v>5</v>
      </c>
      <c r="L7" s="553"/>
      <c r="M7" s="554">
        <v>6</v>
      </c>
      <c r="N7" s="555"/>
      <c r="O7" s="429"/>
      <c r="P7" s="553"/>
      <c r="Q7" s="554"/>
      <c r="R7" s="552"/>
      <c r="S7" s="440"/>
      <c r="T7" s="441"/>
      <c r="U7" s="47">
        <f t="shared" si="0"/>
        <v>11</v>
      </c>
      <c r="V7" s="52" t="str">
        <f t="shared" si="1"/>
        <v/>
      </c>
    </row>
    <row r="8" spans="1:22" ht="30" customHeight="1">
      <c r="A8" s="672" t="s">
        <v>132</v>
      </c>
      <c r="B8" s="673"/>
      <c r="C8" s="673"/>
      <c r="D8" s="674"/>
      <c r="E8" s="438"/>
      <c r="F8" s="439"/>
      <c r="G8" s="429"/>
      <c r="H8" s="550"/>
      <c r="I8" s="551">
        <v>3</v>
      </c>
      <c r="J8" s="552">
        <v>0</v>
      </c>
      <c r="K8" s="429">
        <v>6</v>
      </c>
      <c r="L8" s="553"/>
      <c r="M8" s="554">
        <v>2</v>
      </c>
      <c r="N8" s="555"/>
      <c r="O8" s="429"/>
      <c r="P8" s="553"/>
      <c r="Q8" s="554"/>
      <c r="R8" s="552"/>
      <c r="S8" s="440"/>
      <c r="T8" s="441"/>
      <c r="U8" s="47">
        <f t="shared" si="0"/>
        <v>11</v>
      </c>
      <c r="V8" s="52" t="str">
        <f t="shared" si="1"/>
        <v/>
      </c>
    </row>
    <row r="9" spans="1:22" ht="30" customHeight="1">
      <c r="A9" s="672" t="s">
        <v>133</v>
      </c>
      <c r="B9" s="673"/>
      <c r="C9" s="673"/>
      <c r="D9" s="674"/>
      <c r="E9" s="438"/>
      <c r="F9" s="439"/>
      <c r="G9" s="429">
        <v>1</v>
      </c>
      <c r="H9" s="550"/>
      <c r="I9" s="551">
        <v>11</v>
      </c>
      <c r="J9" s="552">
        <v>0</v>
      </c>
      <c r="K9" s="429">
        <v>7</v>
      </c>
      <c r="L9" s="553"/>
      <c r="M9" s="554">
        <v>10</v>
      </c>
      <c r="N9" s="555"/>
      <c r="O9" s="429"/>
      <c r="P9" s="553"/>
      <c r="Q9" s="554"/>
      <c r="R9" s="552"/>
      <c r="S9" s="440"/>
      <c r="T9" s="441"/>
      <c r="U9" s="47">
        <f t="shared" si="0"/>
        <v>29</v>
      </c>
      <c r="V9" s="52" t="str">
        <f t="shared" si="1"/>
        <v/>
      </c>
    </row>
    <row r="10" spans="1:22" ht="30" customHeight="1">
      <c r="A10" s="672" t="s">
        <v>134</v>
      </c>
      <c r="B10" s="673"/>
      <c r="C10" s="673"/>
      <c r="D10" s="674"/>
      <c r="E10" s="438"/>
      <c r="F10" s="439"/>
      <c r="G10" s="429">
        <v>7</v>
      </c>
      <c r="H10" s="550"/>
      <c r="I10" s="551">
        <v>5</v>
      </c>
      <c r="J10" s="552">
        <v>0</v>
      </c>
      <c r="K10" s="429">
        <v>14</v>
      </c>
      <c r="L10" s="553"/>
      <c r="M10" s="554">
        <v>6</v>
      </c>
      <c r="N10" s="555"/>
      <c r="O10" s="429"/>
      <c r="P10" s="553"/>
      <c r="Q10" s="554"/>
      <c r="R10" s="552"/>
      <c r="S10" s="440"/>
      <c r="T10" s="441"/>
      <c r="U10" s="47">
        <f t="shared" si="0"/>
        <v>32</v>
      </c>
      <c r="V10" s="52" t="str">
        <f t="shared" si="1"/>
        <v/>
      </c>
    </row>
    <row r="11" spans="1:22" ht="30" customHeight="1" thickBot="1">
      <c r="A11" s="675" t="s">
        <v>135</v>
      </c>
      <c r="B11" s="676"/>
      <c r="C11" s="676"/>
      <c r="D11" s="677"/>
      <c r="E11" s="442">
        <v>1</v>
      </c>
      <c r="F11" s="443"/>
      <c r="G11" s="556">
        <v>5</v>
      </c>
      <c r="H11" s="557"/>
      <c r="I11" s="558">
        <v>10</v>
      </c>
      <c r="J11" s="559">
        <v>1</v>
      </c>
      <c r="K11" s="556">
        <v>2</v>
      </c>
      <c r="L11" s="560"/>
      <c r="M11" s="561"/>
      <c r="N11" s="562">
        <v>8</v>
      </c>
      <c r="O11" s="556">
        <v>1</v>
      </c>
      <c r="P11" s="560"/>
      <c r="Q11" s="561"/>
      <c r="R11" s="559"/>
      <c r="S11" s="444"/>
      <c r="T11" s="445"/>
      <c r="U11" s="48">
        <f t="shared" si="0"/>
        <v>19</v>
      </c>
      <c r="V11" s="53">
        <f t="shared" si="1"/>
        <v>9</v>
      </c>
    </row>
    <row r="12" spans="1:22" ht="30" customHeight="1" thickTop="1" thickBot="1">
      <c r="A12" s="642" t="s">
        <v>106</v>
      </c>
      <c r="B12" s="643"/>
      <c r="C12" s="643"/>
      <c r="D12" s="644"/>
      <c r="E12" s="43">
        <f>IF(SUM(E4:E11)=0,"",SUM(E4:E11))</f>
        <v>1</v>
      </c>
      <c r="F12" s="50" t="str">
        <f>IF(SUM(F4:F11)=0,"",SUM(F4:F11))</f>
        <v/>
      </c>
      <c r="G12" s="44">
        <f t="shared" ref="G12:T12" si="2">IF(SUM(G4:G11)=0,"",SUM(G4:G11))</f>
        <v>13</v>
      </c>
      <c r="H12" s="62" t="str">
        <f t="shared" si="2"/>
        <v/>
      </c>
      <c r="I12" s="43">
        <f t="shared" si="2"/>
        <v>29</v>
      </c>
      <c r="J12" s="50">
        <f t="shared" si="2"/>
        <v>1</v>
      </c>
      <c r="K12" s="44">
        <f t="shared" si="2"/>
        <v>38</v>
      </c>
      <c r="L12" s="62" t="str">
        <f t="shared" si="2"/>
        <v/>
      </c>
      <c r="M12" s="43">
        <f>IF(SUM(M4:M11)=0,"",SUM(M4:M11))</f>
        <v>50</v>
      </c>
      <c r="N12" s="50">
        <f t="shared" si="2"/>
        <v>8</v>
      </c>
      <c r="O12" s="44">
        <f t="shared" si="2"/>
        <v>1</v>
      </c>
      <c r="P12" s="62" t="str">
        <f t="shared" si="2"/>
        <v/>
      </c>
      <c r="Q12" s="43">
        <f t="shared" si="2"/>
        <v>47</v>
      </c>
      <c r="R12" s="62" t="str">
        <f t="shared" si="2"/>
        <v/>
      </c>
      <c r="S12" s="43">
        <f t="shared" si="2"/>
        <v>1</v>
      </c>
      <c r="T12" s="50" t="str">
        <f t="shared" si="2"/>
        <v/>
      </c>
      <c r="U12" s="49">
        <f>SUM(U4:U11)</f>
        <v>180</v>
      </c>
      <c r="V12" s="54">
        <f>IF(SUM(V4:V11)=0,"",SUM(V4:V11))</f>
        <v>9</v>
      </c>
    </row>
    <row r="13" spans="1:22" ht="30" customHeight="1">
      <c r="A13" s="679" t="s">
        <v>398</v>
      </c>
      <c r="B13" s="679"/>
      <c r="C13" s="679"/>
      <c r="D13" s="679"/>
      <c r="E13" s="679"/>
      <c r="F13" s="679"/>
      <c r="G13" s="679"/>
      <c r="H13" s="6"/>
      <c r="I13" s="6"/>
      <c r="J13" s="6"/>
      <c r="K13" s="6"/>
      <c r="L13" s="6"/>
      <c r="M13" s="6"/>
      <c r="N13" s="6"/>
      <c r="O13" s="6"/>
      <c r="P13" s="6"/>
      <c r="Q13" s="6"/>
      <c r="R13" s="6"/>
      <c r="S13" s="6"/>
      <c r="T13" s="6"/>
      <c r="U13" s="6"/>
      <c r="V13" s="6"/>
    </row>
    <row r="14" spans="1:22" ht="24.95" customHeight="1">
      <c r="A14" s="6"/>
      <c r="B14" s="6"/>
      <c r="C14" s="6"/>
      <c r="D14" s="6"/>
      <c r="E14" s="6"/>
      <c r="F14" s="6"/>
      <c r="G14" s="6"/>
      <c r="H14" s="6"/>
      <c r="I14" s="6"/>
      <c r="J14" s="6"/>
      <c r="K14" s="6"/>
      <c r="L14" s="6"/>
      <c r="M14" s="6"/>
      <c r="N14" s="6"/>
      <c r="O14" s="6"/>
      <c r="P14" s="6"/>
      <c r="Q14" s="6"/>
      <c r="R14" s="6"/>
      <c r="S14" s="6"/>
      <c r="T14" s="6"/>
      <c r="U14" s="6"/>
      <c r="V14" s="6"/>
    </row>
    <row r="15" spans="1:22" ht="24.95" customHeight="1" thickBot="1">
      <c r="A15" s="653" t="s">
        <v>173</v>
      </c>
      <c r="B15" s="653"/>
      <c r="C15" s="653"/>
      <c r="D15" s="653"/>
      <c r="E15" s="653"/>
      <c r="F15" s="653"/>
      <c r="G15" s="653"/>
      <c r="H15" s="653"/>
      <c r="I15" s="653"/>
      <c r="J15" s="653"/>
      <c r="K15" s="653"/>
      <c r="L15" s="653"/>
      <c r="M15" s="653"/>
      <c r="N15" s="5"/>
      <c r="O15" s="6"/>
      <c r="P15" s="7"/>
      <c r="Q15" s="687" t="str">
        <f>Q2</f>
        <v>（令和3年4月1日現在）</v>
      </c>
      <c r="R15" s="687"/>
      <c r="S15" s="687"/>
      <c r="T15" s="687"/>
      <c r="U15" s="687"/>
      <c r="V15" s="687"/>
    </row>
    <row r="16" spans="1:22" ht="50.1" customHeight="1" thickBot="1">
      <c r="A16" s="688" t="s">
        <v>365</v>
      </c>
      <c r="B16" s="689"/>
      <c r="C16" s="689"/>
      <c r="D16" s="690"/>
      <c r="E16" s="603" t="s">
        <v>107</v>
      </c>
      <c r="F16" s="604"/>
      <c r="G16" s="605" t="s">
        <v>108</v>
      </c>
      <c r="H16" s="606"/>
      <c r="I16" s="605" t="s">
        <v>109</v>
      </c>
      <c r="J16" s="606"/>
      <c r="K16" s="605" t="s">
        <v>110</v>
      </c>
      <c r="L16" s="606"/>
      <c r="M16" s="605" t="s">
        <v>114</v>
      </c>
      <c r="N16" s="606"/>
      <c r="O16" s="605" t="s">
        <v>111</v>
      </c>
      <c r="P16" s="606"/>
      <c r="Q16" s="607" t="s">
        <v>112</v>
      </c>
      <c r="R16" s="608"/>
      <c r="S16" s="607" t="s">
        <v>113</v>
      </c>
      <c r="T16" s="686"/>
      <c r="U16" s="603" t="s">
        <v>106</v>
      </c>
      <c r="V16" s="691"/>
    </row>
    <row r="17" spans="1:22" ht="30" customHeight="1">
      <c r="A17" s="680" t="s">
        <v>138</v>
      </c>
      <c r="B17" s="681"/>
      <c r="C17" s="681"/>
      <c r="D17" s="682"/>
      <c r="E17" s="434"/>
      <c r="F17" s="435"/>
      <c r="G17" s="543"/>
      <c r="H17" s="544"/>
      <c r="I17" s="545"/>
      <c r="J17" s="546"/>
      <c r="K17" s="543"/>
      <c r="L17" s="547"/>
      <c r="M17" s="548"/>
      <c r="N17" s="549"/>
      <c r="O17" s="543"/>
      <c r="P17" s="547"/>
      <c r="Q17" s="548">
        <v>4</v>
      </c>
      <c r="R17" s="546"/>
      <c r="S17" s="436"/>
      <c r="T17" s="437"/>
      <c r="U17" s="46">
        <f>IF(E17+G17+I17+K17+M17+O17+Q17+S17=0,"",E17+G17+I17+K17+M17+O17+Q17+S17)</f>
        <v>4</v>
      </c>
      <c r="V17" s="51" t="str">
        <f>IF(F17+H17+J17+L17+N17+P17+R17+T17=0,"",F17+H17+J17+L17+N17+P17+R17+T17)</f>
        <v/>
      </c>
    </row>
    <row r="18" spans="1:22" ht="30" customHeight="1">
      <c r="A18" s="672" t="s">
        <v>139</v>
      </c>
      <c r="B18" s="673"/>
      <c r="C18" s="673"/>
      <c r="D18" s="674"/>
      <c r="E18" s="438"/>
      <c r="F18" s="439"/>
      <c r="G18" s="429"/>
      <c r="H18" s="550"/>
      <c r="I18" s="551"/>
      <c r="J18" s="552"/>
      <c r="K18" s="429"/>
      <c r="L18" s="553"/>
      <c r="M18" s="554">
        <v>1</v>
      </c>
      <c r="N18" s="555"/>
      <c r="O18" s="429"/>
      <c r="P18" s="553"/>
      <c r="Q18" s="554">
        <v>17</v>
      </c>
      <c r="R18" s="552"/>
      <c r="S18" s="440"/>
      <c r="T18" s="441"/>
      <c r="U18" s="55">
        <f t="shared" ref="U18:U25" si="3">IF(E18+G18+I18+K18+M18+O18+Q18+S18=0,"",E18+G18+I18+K18+M18+O18+Q18+S18)</f>
        <v>18</v>
      </c>
      <c r="V18" s="57" t="str">
        <f t="shared" ref="V18:V24" si="4">IF(F18+H18+J18+L18+N18+P18+R18+T18=0,"",F18+H18+J18+L18+N18+P18+R18+T18)</f>
        <v/>
      </c>
    </row>
    <row r="19" spans="1:22" ht="30" customHeight="1">
      <c r="A19" s="672" t="s">
        <v>140</v>
      </c>
      <c r="B19" s="673"/>
      <c r="C19" s="673"/>
      <c r="D19" s="674"/>
      <c r="E19" s="438"/>
      <c r="F19" s="439"/>
      <c r="G19" s="429"/>
      <c r="H19" s="550"/>
      <c r="I19" s="551"/>
      <c r="J19" s="552"/>
      <c r="K19" s="429"/>
      <c r="L19" s="553"/>
      <c r="M19" s="554">
        <v>11</v>
      </c>
      <c r="N19" s="555"/>
      <c r="O19" s="429"/>
      <c r="P19" s="553"/>
      <c r="Q19" s="554">
        <v>22</v>
      </c>
      <c r="R19" s="552"/>
      <c r="S19" s="440"/>
      <c r="T19" s="441"/>
      <c r="U19" s="55">
        <f t="shared" si="3"/>
        <v>33</v>
      </c>
      <c r="V19" s="57" t="str">
        <f t="shared" si="4"/>
        <v/>
      </c>
    </row>
    <row r="20" spans="1:22" ht="30" customHeight="1">
      <c r="A20" s="672" t="s">
        <v>141</v>
      </c>
      <c r="B20" s="673"/>
      <c r="C20" s="673"/>
      <c r="D20" s="674"/>
      <c r="E20" s="438"/>
      <c r="F20" s="439"/>
      <c r="G20" s="429"/>
      <c r="H20" s="550"/>
      <c r="I20" s="551"/>
      <c r="J20" s="552"/>
      <c r="K20" s="429">
        <v>3</v>
      </c>
      <c r="L20" s="553"/>
      <c r="M20" s="554">
        <v>15</v>
      </c>
      <c r="N20" s="555"/>
      <c r="O20" s="429"/>
      <c r="P20" s="553"/>
      <c r="Q20" s="554">
        <v>4</v>
      </c>
      <c r="R20" s="552"/>
      <c r="S20" s="440"/>
      <c r="T20" s="441"/>
      <c r="U20" s="55">
        <f t="shared" si="3"/>
        <v>22</v>
      </c>
      <c r="V20" s="57" t="str">
        <f t="shared" si="4"/>
        <v/>
      </c>
    </row>
    <row r="21" spans="1:22" ht="30" customHeight="1">
      <c r="A21" s="672" t="s">
        <v>142</v>
      </c>
      <c r="B21" s="673"/>
      <c r="C21" s="673"/>
      <c r="D21" s="674"/>
      <c r="E21" s="438"/>
      <c r="F21" s="439"/>
      <c r="G21" s="429"/>
      <c r="H21" s="550"/>
      <c r="I21" s="551"/>
      <c r="J21" s="552"/>
      <c r="K21" s="429">
        <v>6</v>
      </c>
      <c r="L21" s="553"/>
      <c r="M21" s="554">
        <v>5</v>
      </c>
      <c r="N21" s="555"/>
      <c r="O21" s="429"/>
      <c r="P21" s="553"/>
      <c r="Q21" s="554"/>
      <c r="R21" s="552"/>
      <c r="S21" s="440"/>
      <c r="T21" s="441"/>
      <c r="U21" s="55">
        <f t="shared" si="3"/>
        <v>11</v>
      </c>
      <c r="V21" s="57" t="str">
        <f t="shared" si="4"/>
        <v/>
      </c>
    </row>
    <row r="22" spans="1:22" ht="30" customHeight="1">
      <c r="A22" s="672" t="s">
        <v>143</v>
      </c>
      <c r="B22" s="673"/>
      <c r="C22" s="673"/>
      <c r="D22" s="674"/>
      <c r="E22" s="438"/>
      <c r="F22" s="439"/>
      <c r="G22" s="429"/>
      <c r="H22" s="550"/>
      <c r="I22" s="551">
        <v>6</v>
      </c>
      <c r="J22" s="552"/>
      <c r="K22" s="429">
        <v>7</v>
      </c>
      <c r="L22" s="553"/>
      <c r="M22" s="554">
        <v>3</v>
      </c>
      <c r="N22" s="555"/>
      <c r="O22" s="429"/>
      <c r="P22" s="553"/>
      <c r="Q22" s="554"/>
      <c r="R22" s="552"/>
      <c r="S22" s="440"/>
      <c r="T22" s="441"/>
      <c r="U22" s="55">
        <f t="shared" si="3"/>
        <v>16</v>
      </c>
      <c r="V22" s="57" t="str">
        <f t="shared" si="4"/>
        <v/>
      </c>
    </row>
    <row r="23" spans="1:22" ht="30" customHeight="1">
      <c r="A23" s="672" t="s">
        <v>144</v>
      </c>
      <c r="B23" s="673"/>
      <c r="C23" s="673"/>
      <c r="D23" s="674"/>
      <c r="E23" s="438"/>
      <c r="F23" s="439"/>
      <c r="G23" s="429">
        <v>1</v>
      </c>
      <c r="H23" s="550"/>
      <c r="I23" s="551">
        <v>9</v>
      </c>
      <c r="J23" s="552"/>
      <c r="K23" s="429">
        <v>11</v>
      </c>
      <c r="L23" s="553"/>
      <c r="M23" s="554">
        <v>14</v>
      </c>
      <c r="N23" s="555"/>
      <c r="O23" s="429"/>
      <c r="P23" s="553"/>
      <c r="Q23" s="554"/>
      <c r="R23" s="552"/>
      <c r="S23" s="440">
        <v>1</v>
      </c>
      <c r="T23" s="441"/>
      <c r="U23" s="55">
        <f t="shared" si="3"/>
        <v>36</v>
      </c>
      <c r="V23" s="57" t="str">
        <f t="shared" si="4"/>
        <v/>
      </c>
    </row>
    <row r="24" spans="1:22" ht="30" customHeight="1">
      <c r="A24" s="672" t="s">
        <v>145</v>
      </c>
      <c r="B24" s="673"/>
      <c r="C24" s="673"/>
      <c r="D24" s="674"/>
      <c r="E24" s="438"/>
      <c r="F24" s="439"/>
      <c r="G24" s="429">
        <v>7</v>
      </c>
      <c r="H24" s="550"/>
      <c r="I24" s="551">
        <v>5</v>
      </c>
      <c r="J24" s="552"/>
      <c r="K24" s="429">
        <v>10</v>
      </c>
      <c r="L24" s="553"/>
      <c r="M24" s="554">
        <v>1</v>
      </c>
      <c r="N24" s="555"/>
      <c r="O24" s="429"/>
      <c r="P24" s="553"/>
      <c r="Q24" s="554"/>
      <c r="R24" s="552"/>
      <c r="S24" s="440"/>
      <c r="T24" s="441"/>
      <c r="U24" s="55">
        <f t="shared" si="3"/>
        <v>23</v>
      </c>
      <c r="V24" s="57" t="str">
        <f t="shared" si="4"/>
        <v/>
      </c>
    </row>
    <row r="25" spans="1:22" ht="30" customHeight="1" thickBot="1">
      <c r="A25" s="678" t="s">
        <v>146</v>
      </c>
      <c r="B25" s="676"/>
      <c r="C25" s="676"/>
      <c r="D25" s="677"/>
      <c r="E25" s="438">
        <v>1</v>
      </c>
      <c r="F25" s="439"/>
      <c r="G25" s="429">
        <v>5</v>
      </c>
      <c r="H25" s="550"/>
      <c r="I25" s="551">
        <v>9</v>
      </c>
      <c r="J25" s="552">
        <v>1</v>
      </c>
      <c r="K25" s="429">
        <v>1</v>
      </c>
      <c r="L25" s="553"/>
      <c r="M25" s="554"/>
      <c r="N25" s="555">
        <v>8</v>
      </c>
      <c r="O25" s="429">
        <v>1</v>
      </c>
      <c r="P25" s="553"/>
      <c r="Q25" s="554"/>
      <c r="R25" s="552"/>
      <c r="S25" s="444"/>
      <c r="T25" s="445"/>
      <c r="U25" s="56">
        <f t="shared" si="3"/>
        <v>17</v>
      </c>
      <c r="V25" s="58">
        <f>IF(F25+H25+J25+L25+N25+P25+R25+T25=0,"",F25+H25+J25+L25+N25+P25+R25+T25)</f>
        <v>9</v>
      </c>
    </row>
    <row r="26" spans="1:22" ht="30" customHeight="1" thickTop="1" thickBot="1">
      <c r="A26" s="683" t="s">
        <v>106</v>
      </c>
      <c r="B26" s="684"/>
      <c r="C26" s="684"/>
      <c r="D26" s="685"/>
      <c r="E26" s="45">
        <f t="shared" ref="E26:T26" si="5">IF(SUM(E17:E25)=0,"",SUM(E17:E25))</f>
        <v>1</v>
      </c>
      <c r="F26" s="61" t="str">
        <f t="shared" si="5"/>
        <v/>
      </c>
      <c r="G26" s="45">
        <f t="shared" si="5"/>
        <v>13</v>
      </c>
      <c r="H26" s="61" t="str">
        <f t="shared" si="5"/>
        <v/>
      </c>
      <c r="I26" s="385">
        <f t="shared" si="5"/>
        <v>29</v>
      </c>
      <c r="J26" s="61">
        <f t="shared" si="5"/>
        <v>1</v>
      </c>
      <c r="K26" s="45">
        <f t="shared" si="5"/>
        <v>38</v>
      </c>
      <c r="L26" s="61" t="str">
        <f t="shared" si="5"/>
        <v/>
      </c>
      <c r="M26" s="45">
        <f t="shared" si="5"/>
        <v>50</v>
      </c>
      <c r="N26" s="61">
        <f t="shared" si="5"/>
        <v>8</v>
      </c>
      <c r="O26" s="45">
        <f t="shared" si="5"/>
        <v>1</v>
      </c>
      <c r="P26" s="61" t="str">
        <f t="shared" si="5"/>
        <v/>
      </c>
      <c r="Q26" s="45">
        <f t="shared" si="5"/>
        <v>47</v>
      </c>
      <c r="R26" s="61" t="str">
        <f t="shared" si="5"/>
        <v/>
      </c>
      <c r="S26" s="45">
        <f t="shared" si="5"/>
        <v>1</v>
      </c>
      <c r="T26" s="61" t="str">
        <f t="shared" si="5"/>
        <v/>
      </c>
      <c r="U26" s="60">
        <f>SUM(U17:U25)</f>
        <v>180</v>
      </c>
      <c r="V26" s="59">
        <f>SUM(V17:V25)</f>
        <v>9</v>
      </c>
    </row>
    <row r="27" spans="1:22" ht="30" customHeight="1">
      <c r="A27" s="679" t="s">
        <v>398</v>
      </c>
      <c r="B27" s="679"/>
      <c r="C27" s="679"/>
      <c r="D27" s="679"/>
      <c r="E27" s="679"/>
      <c r="F27" s="679"/>
      <c r="G27" s="679"/>
      <c r="H27" s="6"/>
      <c r="I27" s="6"/>
      <c r="J27" s="6"/>
      <c r="K27" s="6"/>
      <c r="L27" s="6"/>
      <c r="M27" s="6"/>
      <c r="N27" s="6"/>
      <c r="O27" s="6"/>
      <c r="P27" s="6"/>
      <c r="Q27" s="6"/>
      <c r="R27" s="6"/>
      <c r="S27" s="6"/>
      <c r="T27" s="6"/>
      <c r="U27" s="6"/>
      <c r="V27" s="6"/>
    </row>
  </sheetData>
  <sheetProtection selectLockedCells="1"/>
  <mergeCells count="46">
    <mergeCell ref="Q3:R3"/>
    <mergeCell ref="S3:T3"/>
    <mergeCell ref="K3:L3"/>
    <mergeCell ref="A1:C1"/>
    <mergeCell ref="A2:M2"/>
    <mergeCell ref="Q2:V2"/>
    <mergeCell ref="A3:D3"/>
    <mergeCell ref="U3:V3"/>
    <mergeCell ref="E3:F3"/>
    <mergeCell ref="G3:H3"/>
    <mergeCell ref="I3:J3"/>
    <mergeCell ref="M3:N3"/>
    <mergeCell ref="O3:P3"/>
    <mergeCell ref="S16:T16"/>
    <mergeCell ref="A4:D4"/>
    <mergeCell ref="A5:D5"/>
    <mergeCell ref="A6:D6"/>
    <mergeCell ref="A7:D7"/>
    <mergeCell ref="A8:D8"/>
    <mergeCell ref="Q15:V15"/>
    <mergeCell ref="A16:D16"/>
    <mergeCell ref="U16:V16"/>
    <mergeCell ref="E16:F16"/>
    <mergeCell ref="G16:H16"/>
    <mergeCell ref="I16:J16"/>
    <mergeCell ref="K16:L16"/>
    <mergeCell ref="M16:N16"/>
    <mergeCell ref="O16:P16"/>
    <mergeCell ref="Q16:R16"/>
    <mergeCell ref="A26:D26"/>
    <mergeCell ref="A27:G27"/>
    <mergeCell ref="A18:D18"/>
    <mergeCell ref="A19:D19"/>
    <mergeCell ref="A20:D20"/>
    <mergeCell ref="A21:D21"/>
    <mergeCell ref="A22:D22"/>
    <mergeCell ref="A9:D9"/>
    <mergeCell ref="A11:D11"/>
    <mergeCell ref="A23:D23"/>
    <mergeCell ref="A24:D24"/>
    <mergeCell ref="A25:D25"/>
    <mergeCell ref="A12:D12"/>
    <mergeCell ref="A13:G13"/>
    <mergeCell ref="A15:M15"/>
    <mergeCell ref="A10:D10"/>
    <mergeCell ref="A17:D17"/>
  </mergeCells>
  <phoneticPr fontId="1"/>
  <dataValidations count="2">
    <dataValidation imeMode="off" allowBlank="1" showInputMessage="1" showErrorMessage="1" sqref="E4:V12 E17:V26"/>
    <dataValidation imeMode="hiragana" allowBlank="1" showInputMessage="1" showErrorMessage="1" sqref="A1:N1 A17:D26 A4:D11 V1:IV1"/>
  </dataValidations>
  <pageMargins left="0.23622047244094491" right="0.70866141732283472" top="0.51181102362204722" bottom="0.59055118110236227" header="0.31496062992125984" footer="0.31496062992125984"/>
  <pageSetup paperSize="9" firstPageNumber="25" orientation="portrait" useFirstPageNumber="1" r:id="rId1"/>
  <headerFooter>
    <oddFooter>&amp;C‐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
  <sheetViews>
    <sheetView zoomScaleNormal="100" workbookViewId="0">
      <selection activeCell="A2" sqref="A2:D2"/>
    </sheetView>
  </sheetViews>
  <sheetFormatPr defaultRowHeight="13.5"/>
  <cols>
    <col min="1" max="1" width="4.75" customWidth="1"/>
    <col min="2" max="2" width="4.75" style="83" customWidth="1"/>
    <col min="3" max="3" width="15.625" customWidth="1"/>
    <col min="4" max="8" width="13.625" customWidth="1"/>
  </cols>
  <sheetData>
    <row r="1" spans="1:9" s="3" customFormat="1" ht="26.25" customHeight="1">
      <c r="A1" s="666"/>
      <c r="B1" s="666"/>
      <c r="C1" s="666"/>
      <c r="D1" s="147"/>
      <c r="E1" s="147"/>
      <c r="F1" s="147"/>
      <c r="G1" s="147"/>
      <c r="H1" s="147"/>
    </row>
    <row r="2" spans="1:9" ht="24.95" customHeight="1" thickBot="1">
      <c r="A2" s="693" t="s">
        <v>147</v>
      </c>
      <c r="B2" s="693"/>
      <c r="C2" s="693"/>
      <c r="D2" s="693"/>
      <c r="E2" s="148"/>
      <c r="F2" s="148"/>
      <c r="G2" s="148"/>
      <c r="H2" s="149" t="s">
        <v>148</v>
      </c>
    </row>
    <row r="3" spans="1:9" ht="35.1" customHeight="1" thickBot="1">
      <c r="A3" s="694" t="s">
        <v>149</v>
      </c>
      <c r="B3" s="695"/>
      <c r="C3" s="696"/>
      <c r="D3" s="135" t="s">
        <v>361</v>
      </c>
      <c r="E3" s="135" t="s">
        <v>400</v>
      </c>
      <c r="F3" s="396" t="s">
        <v>473</v>
      </c>
      <c r="G3" s="563" t="s">
        <v>562</v>
      </c>
      <c r="H3" s="309" t="s">
        <v>543</v>
      </c>
    </row>
    <row r="4" spans="1:9" ht="33" customHeight="1">
      <c r="A4" s="700" t="s">
        <v>150</v>
      </c>
      <c r="B4" s="701"/>
      <c r="C4" s="702"/>
      <c r="D4" s="156">
        <v>78468192</v>
      </c>
      <c r="E4" s="156">
        <v>75485921</v>
      </c>
      <c r="F4" s="156">
        <v>74563752</v>
      </c>
      <c r="G4" s="457">
        <v>76856983</v>
      </c>
      <c r="H4" s="433">
        <v>75637928</v>
      </c>
    </row>
    <row r="5" spans="1:9" ht="33" customHeight="1">
      <c r="A5" s="703" t="s">
        <v>151</v>
      </c>
      <c r="B5" s="704"/>
      <c r="C5" s="623"/>
      <c r="D5" s="157">
        <v>1948528</v>
      </c>
      <c r="E5" s="157">
        <v>1792879</v>
      </c>
      <c r="F5" s="157">
        <v>1860476</v>
      </c>
      <c r="G5" s="458">
        <v>1864576</v>
      </c>
      <c r="H5" s="392">
        <v>2553304</v>
      </c>
    </row>
    <row r="6" spans="1:9" ht="33" customHeight="1" thickBot="1">
      <c r="A6" s="705" t="s">
        <v>170</v>
      </c>
      <c r="B6" s="706"/>
      <c r="C6" s="707"/>
      <c r="D6" s="158">
        <v>2.48</v>
      </c>
      <c r="E6" s="158">
        <v>2.37</v>
      </c>
      <c r="F6" s="158">
        <v>2.5</v>
      </c>
      <c r="G6" s="459">
        <f>IF(G4*G5=0,"",G5/G4*100)</f>
        <v>2.4260332987569915</v>
      </c>
      <c r="H6" s="459">
        <f>IF(H4*H5=0,"",H5/H4*100)</f>
        <v>3.3756926815869415</v>
      </c>
    </row>
    <row r="7" spans="1:9" ht="33" customHeight="1">
      <c r="A7" s="697" t="s">
        <v>152</v>
      </c>
      <c r="B7" s="708" t="s">
        <v>155</v>
      </c>
      <c r="C7" s="709"/>
      <c r="D7" s="159">
        <v>1498889</v>
      </c>
      <c r="E7" s="159">
        <v>1559273</v>
      </c>
      <c r="F7" s="159">
        <v>1595809</v>
      </c>
      <c r="G7" s="460">
        <v>1613035</v>
      </c>
      <c r="H7" s="391">
        <v>1690947</v>
      </c>
    </row>
    <row r="8" spans="1:9" ht="33" customHeight="1">
      <c r="A8" s="698"/>
      <c r="B8" s="710" t="s">
        <v>156</v>
      </c>
      <c r="C8" s="623"/>
      <c r="D8" s="157">
        <v>6128</v>
      </c>
      <c r="E8" s="157">
        <v>5979</v>
      </c>
      <c r="F8" s="157">
        <v>7694</v>
      </c>
      <c r="G8" s="458">
        <v>5811</v>
      </c>
      <c r="H8" s="392">
        <v>8059</v>
      </c>
    </row>
    <row r="9" spans="1:9" ht="33" customHeight="1">
      <c r="A9" s="698"/>
      <c r="B9" s="711" t="s">
        <v>157</v>
      </c>
      <c r="C9" s="712"/>
      <c r="D9" s="157">
        <v>397476</v>
      </c>
      <c r="E9" s="157">
        <v>183241</v>
      </c>
      <c r="F9" s="157">
        <v>213190</v>
      </c>
      <c r="G9" s="458">
        <v>185975</v>
      </c>
      <c r="H9" s="392">
        <v>805478</v>
      </c>
      <c r="I9" s="465"/>
    </row>
    <row r="10" spans="1:9" ht="33" customHeight="1">
      <c r="A10" s="698"/>
      <c r="B10" s="710" t="s">
        <v>158</v>
      </c>
      <c r="C10" s="623"/>
      <c r="D10" s="157">
        <v>19529</v>
      </c>
      <c r="E10" s="157">
        <v>20672</v>
      </c>
      <c r="F10" s="157">
        <v>22322</v>
      </c>
      <c r="G10" s="458">
        <v>19630</v>
      </c>
      <c r="H10" s="392">
        <v>18065</v>
      </c>
    </row>
    <row r="11" spans="1:9" ht="33" customHeight="1" thickBot="1">
      <c r="A11" s="699"/>
      <c r="B11" s="713" t="s">
        <v>159</v>
      </c>
      <c r="C11" s="714"/>
      <c r="D11" s="160">
        <v>26506</v>
      </c>
      <c r="E11" s="160">
        <v>23714</v>
      </c>
      <c r="F11" s="160">
        <v>21461</v>
      </c>
      <c r="G11" s="461">
        <v>40125</v>
      </c>
      <c r="H11" s="462">
        <v>30755</v>
      </c>
    </row>
    <row r="12" spans="1:9" ht="33" customHeight="1">
      <c r="A12" s="698" t="s">
        <v>153</v>
      </c>
      <c r="B12" s="715" t="s">
        <v>295</v>
      </c>
      <c r="C12" s="134" t="s">
        <v>160</v>
      </c>
      <c r="D12" s="161">
        <v>1442140</v>
      </c>
      <c r="E12" s="161">
        <v>1499531</v>
      </c>
      <c r="F12" s="161">
        <v>1539145</v>
      </c>
      <c r="G12" s="460">
        <v>1554372</v>
      </c>
      <c r="H12" s="495">
        <v>1633047</v>
      </c>
    </row>
    <row r="13" spans="1:9" ht="33" customHeight="1">
      <c r="A13" s="698"/>
      <c r="B13" s="716"/>
      <c r="C13" s="133" t="s">
        <v>161</v>
      </c>
      <c r="D13" s="162">
        <v>138085</v>
      </c>
      <c r="E13" s="162">
        <v>137503</v>
      </c>
      <c r="F13" s="168">
        <v>137312</v>
      </c>
      <c r="G13" s="458">
        <v>161598</v>
      </c>
      <c r="H13" s="496">
        <v>149934</v>
      </c>
    </row>
    <row r="14" spans="1:9" s="83" customFormat="1" ht="33" customHeight="1">
      <c r="A14" s="698"/>
      <c r="B14" s="716"/>
      <c r="C14" s="133" t="s">
        <v>297</v>
      </c>
      <c r="D14" s="163">
        <v>11793</v>
      </c>
      <c r="E14" s="163">
        <v>10986</v>
      </c>
      <c r="F14" s="163">
        <v>11227</v>
      </c>
      <c r="G14" s="458">
        <v>49900</v>
      </c>
      <c r="H14" s="496">
        <v>8102</v>
      </c>
    </row>
    <row r="15" spans="1:9" s="83" customFormat="1" ht="33" customHeight="1">
      <c r="A15" s="698"/>
      <c r="B15" s="716"/>
      <c r="C15" s="133" t="s">
        <v>298</v>
      </c>
      <c r="D15" s="162">
        <v>25490</v>
      </c>
      <c r="E15" s="162">
        <v>25490</v>
      </c>
      <c r="F15" s="168">
        <v>25490</v>
      </c>
      <c r="G15" s="458">
        <v>25490</v>
      </c>
      <c r="H15" s="496">
        <v>25490</v>
      </c>
    </row>
    <row r="16" spans="1:9" ht="33" customHeight="1" thickBot="1">
      <c r="A16" s="698"/>
      <c r="B16" s="717"/>
      <c r="C16" s="146" t="s">
        <v>162</v>
      </c>
      <c r="D16" s="164">
        <v>69196</v>
      </c>
      <c r="E16" s="164">
        <v>69369</v>
      </c>
      <c r="F16" s="164">
        <v>67502</v>
      </c>
      <c r="G16" s="463">
        <v>66816</v>
      </c>
      <c r="H16" s="499">
        <v>62831</v>
      </c>
    </row>
    <row r="17" spans="1:11" s="83" customFormat="1" ht="33" customHeight="1" thickTop="1" thickBot="1">
      <c r="A17" s="698"/>
      <c r="B17" s="718" t="s">
        <v>299</v>
      </c>
      <c r="C17" s="719"/>
      <c r="D17" s="136">
        <f>SUM(D12:D16)</f>
        <v>1686704</v>
      </c>
      <c r="E17" s="383">
        <f>SUM(E12:E16)</f>
        <v>1742879</v>
      </c>
      <c r="F17" s="454">
        <v>1780676</v>
      </c>
      <c r="G17" s="464">
        <v>1858176</v>
      </c>
      <c r="H17" s="464">
        <f>SUM(H12:H16)</f>
        <v>1879404</v>
      </c>
    </row>
    <row r="18" spans="1:11" ht="33" customHeight="1" thickBot="1">
      <c r="A18" s="698"/>
      <c r="B18" s="713" t="s">
        <v>296</v>
      </c>
      <c r="C18" s="714"/>
      <c r="D18" s="165">
        <v>261824</v>
      </c>
      <c r="E18" s="165">
        <v>50000</v>
      </c>
      <c r="F18" s="165">
        <v>80000</v>
      </c>
      <c r="G18" s="464">
        <v>6400</v>
      </c>
      <c r="H18" s="494">
        <v>673900</v>
      </c>
    </row>
    <row r="19" spans="1:11" ht="33" customHeight="1">
      <c r="A19" s="697" t="s">
        <v>154</v>
      </c>
      <c r="B19" s="708" t="s">
        <v>163</v>
      </c>
      <c r="C19" s="709"/>
      <c r="D19" s="166">
        <v>14635</v>
      </c>
      <c r="E19" s="166">
        <v>10514</v>
      </c>
      <c r="F19" s="455">
        <v>25231</v>
      </c>
      <c r="G19" s="460">
        <v>0</v>
      </c>
      <c r="H19" s="495">
        <v>686</v>
      </c>
      <c r="I19" s="138"/>
      <c r="J19" s="139"/>
      <c r="K19" s="139"/>
    </row>
    <row r="20" spans="1:11" ht="33" customHeight="1">
      <c r="A20" s="698"/>
      <c r="B20" s="710" t="s">
        <v>169</v>
      </c>
      <c r="C20" s="623"/>
      <c r="D20" s="167">
        <v>6354</v>
      </c>
      <c r="E20" s="167">
        <v>5449</v>
      </c>
      <c r="F20" s="456">
        <v>4978</v>
      </c>
      <c r="G20" s="458">
        <v>5224</v>
      </c>
      <c r="H20" s="496">
        <v>5263</v>
      </c>
      <c r="I20" s="140"/>
      <c r="J20" s="139"/>
      <c r="K20" s="139"/>
    </row>
    <row r="21" spans="1:11" ht="33" customHeight="1">
      <c r="A21" s="698"/>
      <c r="B21" s="710" t="s">
        <v>164</v>
      </c>
      <c r="C21" s="623"/>
      <c r="D21" s="168">
        <v>4839</v>
      </c>
      <c r="E21" s="168">
        <v>5731</v>
      </c>
      <c r="F21" s="168">
        <v>5803</v>
      </c>
      <c r="G21" s="458">
        <v>3629</v>
      </c>
      <c r="H21" s="496">
        <v>2947</v>
      </c>
      <c r="I21" s="140"/>
      <c r="J21" s="139"/>
      <c r="K21" s="139"/>
    </row>
    <row r="22" spans="1:11" ht="33" customHeight="1">
      <c r="A22" s="698"/>
      <c r="B22" s="710" t="s">
        <v>165</v>
      </c>
      <c r="C22" s="623"/>
      <c r="D22" s="169" t="s">
        <v>377</v>
      </c>
      <c r="E22" s="169" t="s">
        <v>377</v>
      </c>
      <c r="F22" s="169">
        <v>4472</v>
      </c>
      <c r="G22" s="310" t="s">
        <v>507</v>
      </c>
      <c r="H22" s="497" t="s">
        <v>545</v>
      </c>
      <c r="I22" s="139"/>
      <c r="J22" s="139"/>
      <c r="K22" s="139"/>
    </row>
    <row r="23" spans="1:11" ht="33" customHeight="1">
      <c r="A23" s="698"/>
      <c r="B23" s="711" t="s">
        <v>166</v>
      </c>
      <c r="C23" s="712"/>
      <c r="D23" s="168">
        <v>3345</v>
      </c>
      <c r="E23" s="168">
        <v>3262</v>
      </c>
      <c r="F23" s="168">
        <v>3529</v>
      </c>
      <c r="G23" s="458">
        <v>2868</v>
      </c>
      <c r="H23" s="496">
        <v>2616</v>
      </c>
      <c r="I23" s="140"/>
      <c r="J23" s="140"/>
      <c r="K23" s="140"/>
    </row>
    <row r="24" spans="1:11" ht="33" customHeight="1">
      <c r="A24" s="698"/>
      <c r="B24" s="710" t="s">
        <v>167</v>
      </c>
      <c r="C24" s="623"/>
      <c r="D24" s="169">
        <v>255500</v>
      </c>
      <c r="E24" s="169">
        <v>54100</v>
      </c>
      <c r="F24" s="169">
        <v>71700</v>
      </c>
      <c r="G24" s="458">
        <v>23000</v>
      </c>
      <c r="H24" s="496">
        <v>597100</v>
      </c>
      <c r="I24" s="140"/>
      <c r="J24" s="140"/>
      <c r="K24" s="139"/>
    </row>
    <row r="25" spans="1:11" ht="33" customHeight="1" thickBot="1">
      <c r="A25" s="699"/>
      <c r="B25" s="713" t="s">
        <v>168</v>
      </c>
      <c r="C25" s="714"/>
      <c r="D25" s="170">
        <v>1663855</v>
      </c>
      <c r="E25" s="170">
        <v>1713823</v>
      </c>
      <c r="F25" s="170">
        <v>1744763</v>
      </c>
      <c r="G25" s="461">
        <v>1829855</v>
      </c>
      <c r="H25" s="498">
        <v>1944692</v>
      </c>
      <c r="I25" s="139"/>
      <c r="J25" s="139"/>
      <c r="K25" s="139"/>
    </row>
    <row r="26" spans="1:11">
      <c r="A26" s="6"/>
      <c r="B26" s="6"/>
      <c r="C26" s="6"/>
      <c r="D26" s="6"/>
      <c r="E26" s="6"/>
      <c r="F26" s="6"/>
      <c r="G26" s="6"/>
      <c r="H26" s="6"/>
    </row>
    <row r="27" spans="1:11">
      <c r="A27" s="6"/>
      <c r="B27" s="6"/>
      <c r="C27" s="6"/>
      <c r="D27" s="6"/>
      <c r="E27" s="6"/>
      <c r="F27" s="6"/>
      <c r="G27" s="6"/>
      <c r="H27" s="6"/>
    </row>
  </sheetData>
  <sheetProtection selectLockedCells="1"/>
  <mergeCells count="24">
    <mergeCell ref="B17:C17"/>
    <mergeCell ref="B18:C18"/>
    <mergeCell ref="B25:C25"/>
    <mergeCell ref="B19:C19"/>
    <mergeCell ref="B20:C20"/>
    <mergeCell ref="B21:C21"/>
    <mergeCell ref="B22:C22"/>
    <mergeCell ref="B23:C23"/>
    <mergeCell ref="A1:C1"/>
    <mergeCell ref="A2:D2"/>
    <mergeCell ref="A3:C3"/>
    <mergeCell ref="A19:A25"/>
    <mergeCell ref="A4:C4"/>
    <mergeCell ref="A5:C5"/>
    <mergeCell ref="A6:C6"/>
    <mergeCell ref="A7:A11"/>
    <mergeCell ref="A12:A18"/>
    <mergeCell ref="B7:C7"/>
    <mergeCell ref="B8:C8"/>
    <mergeCell ref="B9:C9"/>
    <mergeCell ref="B10:C10"/>
    <mergeCell ref="B11:C11"/>
    <mergeCell ref="B24:C24"/>
    <mergeCell ref="B12:B16"/>
  </mergeCells>
  <phoneticPr fontId="1"/>
  <dataValidations count="2">
    <dataValidation imeMode="hiragana" allowBlank="1" showInputMessage="1" showErrorMessage="1" sqref="C12:C16 B4:B12 B17:B25 A4:A25 C4:C6 A3:H3 A1:XFD1"/>
    <dataValidation imeMode="off" allowBlank="1" showInputMessage="1" showErrorMessage="1" sqref="D4:H25"/>
  </dataValidations>
  <pageMargins left="0.70866141732283472" right="0.23622047244094491" top="0.51181102362204722" bottom="0.59055118110236227" header="0.31496062992125984" footer="0.31496062992125984"/>
  <pageSetup paperSize="9" firstPageNumber="26" orientation="portrait" useFirstPageNumber="1" r:id="rId1"/>
  <headerFooter>
    <oddFooter>&amp;C‐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8"/>
  <sheetViews>
    <sheetView zoomScale="85" zoomScaleNormal="85" workbookViewId="0">
      <selection activeCell="A2" sqref="A2:D2"/>
    </sheetView>
  </sheetViews>
  <sheetFormatPr defaultRowHeight="13.5"/>
  <cols>
    <col min="1" max="1" width="4.75" customWidth="1"/>
    <col min="2" max="2" width="15.625" customWidth="1"/>
    <col min="3" max="3" width="14.25" style="86" customWidth="1"/>
    <col min="4" max="7" width="14.875" customWidth="1"/>
  </cols>
  <sheetData>
    <row r="1" spans="1:7" s="9" customFormat="1" ht="26.25" customHeight="1">
      <c r="A1" s="666"/>
      <c r="B1" s="666"/>
      <c r="C1" s="242"/>
      <c r="D1" s="147"/>
      <c r="E1" s="147"/>
      <c r="F1" s="147"/>
      <c r="G1" s="147"/>
    </row>
    <row r="2" spans="1:7" ht="24.95" customHeight="1" thickBot="1">
      <c r="A2" s="693" t="s">
        <v>174</v>
      </c>
      <c r="B2" s="693"/>
      <c r="C2" s="693"/>
      <c r="D2" s="693"/>
      <c r="E2" s="148"/>
      <c r="F2" s="148"/>
      <c r="G2" s="149" t="s">
        <v>148</v>
      </c>
    </row>
    <row r="3" spans="1:7" ht="35.1" customHeight="1" thickBot="1">
      <c r="A3" s="694" t="s">
        <v>149</v>
      </c>
      <c r="B3" s="696"/>
      <c r="C3" s="135" t="s">
        <v>378</v>
      </c>
      <c r="D3" s="135" t="s">
        <v>401</v>
      </c>
      <c r="E3" s="396" t="s">
        <v>454</v>
      </c>
      <c r="F3" s="309" t="s">
        <v>494</v>
      </c>
      <c r="G3" s="563" t="s">
        <v>564</v>
      </c>
    </row>
    <row r="4" spans="1:7" ht="33.950000000000003" customHeight="1">
      <c r="A4" s="700" t="s">
        <v>150</v>
      </c>
      <c r="B4" s="702"/>
      <c r="C4" s="249">
        <v>76760781</v>
      </c>
      <c r="D4" s="246">
        <v>74107912</v>
      </c>
      <c r="E4" s="393">
        <v>75990840</v>
      </c>
      <c r="F4" s="398">
        <v>76028751</v>
      </c>
      <c r="G4" s="386">
        <v>74222864</v>
      </c>
    </row>
    <row r="5" spans="1:7" ht="33.950000000000003" customHeight="1" thickBot="1">
      <c r="A5" s="703" t="s">
        <v>151</v>
      </c>
      <c r="B5" s="623"/>
      <c r="C5" s="247">
        <v>2088378</v>
      </c>
      <c r="D5" s="247">
        <v>2037561</v>
      </c>
      <c r="E5" s="390">
        <v>1786325</v>
      </c>
      <c r="F5" s="399">
        <v>1888610</v>
      </c>
      <c r="G5" s="392">
        <v>1898120</v>
      </c>
    </row>
    <row r="6" spans="1:7" ht="33.950000000000003" customHeight="1">
      <c r="A6" s="697" t="s">
        <v>179</v>
      </c>
      <c r="B6" s="243" t="s">
        <v>155</v>
      </c>
      <c r="C6" s="246">
        <v>1663889</v>
      </c>
      <c r="D6" s="246">
        <v>1491209</v>
      </c>
      <c r="E6" s="393">
        <v>1564344</v>
      </c>
      <c r="F6" s="400">
        <v>1616025</v>
      </c>
      <c r="G6" s="391">
        <v>1627268</v>
      </c>
    </row>
    <row r="7" spans="1:7" ht="33.950000000000003" customHeight="1">
      <c r="A7" s="698"/>
      <c r="B7" s="245" t="s">
        <v>156</v>
      </c>
      <c r="C7" s="247">
        <v>5121</v>
      </c>
      <c r="D7" s="247">
        <v>4830</v>
      </c>
      <c r="E7" s="390">
        <v>4720</v>
      </c>
      <c r="F7" s="398">
        <v>5700</v>
      </c>
      <c r="G7" s="392">
        <v>5313</v>
      </c>
    </row>
    <row r="8" spans="1:7" ht="33.950000000000003" customHeight="1">
      <c r="A8" s="698"/>
      <c r="B8" s="244" t="s">
        <v>157</v>
      </c>
      <c r="C8" s="247">
        <v>160209</v>
      </c>
      <c r="D8" s="247">
        <v>495401</v>
      </c>
      <c r="E8" s="390">
        <v>175238</v>
      </c>
      <c r="F8" s="401">
        <v>205343</v>
      </c>
      <c r="G8" s="392">
        <v>217270</v>
      </c>
    </row>
    <row r="9" spans="1:7" ht="33.950000000000003" customHeight="1">
      <c r="A9" s="698"/>
      <c r="B9" s="244" t="s">
        <v>158</v>
      </c>
      <c r="C9" s="247">
        <v>22217</v>
      </c>
      <c r="D9" s="247">
        <v>22622</v>
      </c>
      <c r="E9" s="390">
        <v>22413</v>
      </c>
      <c r="F9" s="401">
        <v>23371</v>
      </c>
      <c r="G9" s="392">
        <v>20231</v>
      </c>
    </row>
    <row r="10" spans="1:7" ht="33.950000000000003" customHeight="1" thickBot="1">
      <c r="A10" s="699"/>
      <c r="B10" s="33" t="s">
        <v>159</v>
      </c>
      <c r="C10" s="248">
        <v>236943</v>
      </c>
      <c r="D10" s="248">
        <v>23497</v>
      </c>
      <c r="E10" s="248">
        <v>19607</v>
      </c>
      <c r="F10" s="402">
        <v>38169</v>
      </c>
      <c r="G10" s="250">
        <v>28041</v>
      </c>
    </row>
    <row r="11" spans="1:7" ht="33.950000000000003" customHeight="1">
      <c r="A11" s="743" t="s">
        <v>183</v>
      </c>
      <c r="B11" s="744"/>
      <c r="C11" s="171">
        <v>2217569</v>
      </c>
      <c r="D11" s="171">
        <v>2164504</v>
      </c>
      <c r="E11" s="171">
        <v>2151836</v>
      </c>
      <c r="F11" s="400">
        <v>2145226</v>
      </c>
      <c r="G11" s="495">
        <v>2143022</v>
      </c>
    </row>
    <row r="12" spans="1:7" ht="33.950000000000003" customHeight="1">
      <c r="A12" s="745" t="s">
        <v>180</v>
      </c>
      <c r="B12" s="624"/>
      <c r="C12" s="163">
        <v>1879836</v>
      </c>
      <c r="D12" s="163">
        <v>2021159</v>
      </c>
      <c r="E12" s="163">
        <v>1727419</v>
      </c>
      <c r="F12" s="401">
        <v>1817629</v>
      </c>
      <c r="G12" s="496">
        <v>1829717</v>
      </c>
    </row>
    <row r="13" spans="1:7" ht="33.950000000000003" customHeight="1">
      <c r="A13" s="748" t="s">
        <v>184</v>
      </c>
      <c r="B13" s="749"/>
      <c r="C13" s="163">
        <v>1614478</v>
      </c>
      <c r="D13" s="163">
        <v>1634524</v>
      </c>
      <c r="E13" s="163">
        <v>1653177</v>
      </c>
      <c r="F13" s="401">
        <v>1706440</v>
      </c>
      <c r="G13" s="496">
        <v>1706192</v>
      </c>
    </row>
    <row r="14" spans="1:7" ht="17.45" customHeight="1">
      <c r="A14" s="728" t="s">
        <v>181</v>
      </c>
      <c r="B14" s="729"/>
      <c r="C14" s="723">
        <f>IF(C13=0,0,C13/C11)</f>
        <v>0.7280395784753485</v>
      </c>
      <c r="D14" s="723">
        <f>IF(D13=0,0,D13/D11)</f>
        <v>0.75514944763326841</v>
      </c>
      <c r="E14" s="753">
        <v>0.77</v>
      </c>
      <c r="F14" s="720">
        <f>IF(F13=0,"",F13/F11)</f>
        <v>0.79545931291155336</v>
      </c>
      <c r="G14" s="720">
        <f>IF(G13=0,0,G13/G11)</f>
        <v>0.7961616819612678</v>
      </c>
    </row>
    <row r="15" spans="1:7" ht="17.45" customHeight="1" thickBot="1">
      <c r="A15" s="746" t="s">
        <v>182</v>
      </c>
      <c r="B15" s="747"/>
      <c r="C15" s="724"/>
      <c r="D15" s="724"/>
      <c r="E15" s="754"/>
      <c r="F15" s="721"/>
      <c r="G15" s="721"/>
    </row>
    <row r="16" spans="1:7" ht="110.25" customHeight="1" thickBot="1">
      <c r="A16" s="751" t="s">
        <v>185</v>
      </c>
      <c r="B16" s="752"/>
      <c r="C16" s="137" t="s">
        <v>376</v>
      </c>
      <c r="D16" s="384" t="s">
        <v>402</v>
      </c>
      <c r="E16" s="397" t="s">
        <v>466</v>
      </c>
      <c r="F16" s="311" t="s">
        <v>466</v>
      </c>
      <c r="G16" s="542"/>
    </row>
    <row r="17" spans="1:8" ht="18.75" customHeight="1">
      <c r="A17" s="150"/>
      <c r="B17" s="150"/>
      <c r="C17" s="150"/>
      <c r="D17" s="151"/>
      <c r="E17" s="151"/>
      <c r="F17" s="151"/>
      <c r="G17" s="151"/>
    </row>
    <row r="18" spans="1:8" ht="24.95" customHeight="1" thickBot="1">
      <c r="A18" s="750" t="s">
        <v>294</v>
      </c>
      <c r="B18" s="750"/>
      <c r="C18" s="750"/>
      <c r="D18" s="750"/>
      <c r="E18" s="750"/>
      <c r="F18" s="727" t="s">
        <v>544</v>
      </c>
      <c r="G18" s="727"/>
    </row>
    <row r="19" spans="1:8" ht="35.1" customHeight="1" thickBot="1">
      <c r="A19" s="694" t="s">
        <v>149</v>
      </c>
      <c r="B19" s="696"/>
      <c r="C19" s="135" t="s">
        <v>378</v>
      </c>
      <c r="D19" s="135" t="s">
        <v>401</v>
      </c>
      <c r="E19" s="135" t="s">
        <v>454</v>
      </c>
      <c r="F19" s="396" t="s">
        <v>494</v>
      </c>
      <c r="G19" s="564" t="s">
        <v>563</v>
      </c>
    </row>
    <row r="20" spans="1:8" ht="23.1" customHeight="1">
      <c r="A20" s="741" t="s">
        <v>175</v>
      </c>
      <c r="B20" s="742"/>
      <c r="C20" s="735">
        <v>199753</v>
      </c>
      <c r="D20" s="725">
        <v>198833</v>
      </c>
      <c r="E20" s="725">
        <v>197629</v>
      </c>
      <c r="F20" s="737">
        <v>196331</v>
      </c>
      <c r="G20" s="733">
        <v>194952</v>
      </c>
      <c r="H20" s="493"/>
    </row>
    <row r="21" spans="1:8" ht="15" customHeight="1">
      <c r="A21" s="88"/>
      <c r="B21" s="153" t="s">
        <v>381</v>
      </c>
      <c r="C21" s="736"/>
      <c r="D21" s="726"/>
      <c r="E21" s="726"/>
      <c r="F21" s="738"/>
      <c r="G21" s="734"/>
    </row>
    <row r="22" spans="1:8" ht="23.1" customHeight="1">
      <c r="A22" s="728" t="s">
        <v>176</v>
      </c>
      <c r="B22" s="729"/>
      <c r="C22" s="722">
        <f>IF(C20=0,0,(C5/C20)*1000)</f>
        <v>10454.801680074892</v>
      </c>
      <c r="D22" s="722">
        <f>IF(D20=0,0,(D5/D20)*1000)</f>
        <v>10247.599744509211</v>
      </c>
      <c r="E22" s="722">
        <f>IF(E20=0,0,(E5/E20)*1000)</f>
        <v>9038.7797337435295</v>
      </c>
      <c r="F22" s="722">
        <f>IF(F20=0,0,(F5/F20)*1000)</f>
        <v>9619.5200961641312</v>
      </c>
      <c r="G22" s="731">
        <f>IF(G20=0,0,(G5/G20)*1000)</f>
        <v>9736.3453568057776</v>
      </c>
    </row>
    <row r="23" spans="1:8" ht="15" customHeight="1">
      <c r="A23" s="88"/>
      <c r="B23" s="153" t="s">
        <v>380</v>
      </c>
      <c r="C23" s="722"/>
      <c r="D23" s="722"/>
      <c r="E23" s="722"/>
      <c r="F23" s="722"/>
      <c r="G23" s="731"/>
    </row>
    <row r="24" spans="1:8" ht="23.1" customHeight="1">
      <c r="A24" s="728" t="s">
        <v>177</v>
      </c>
      <c r="B24" s="729"/>
      <c r="C24" s="736">
        <v>85630</v>
      </c>
      <c r="D24" s="726">
        <v>86200</v>
      </c>
      <c r="E24" s="726">
        <v>86567</v>
      </c>
      <c r="F24" s="739">
        <v>86923</v>
      </c>
      <c r="G24" s="740">
        <v>87467</v>
      </c>
      <c r="H24" s="493"/>
    </row>
    <row r="25" spans="1:8" ht="15" customHeight="1">
      <c r="A25" s="88"/>
      <c r="B25" s="153" t="s">
        <v>382</v>
      </c>
      <c r="C25" s="736"/>
      <c r="D25" s="726"/>
      <c r="E25" s="726"/>
      <c r="F25" s="738"/>
      <c r="G25" s="734"/>
    </row>
    <row r="26" spans="1:8" ht="23.1" customHeight="1">
      <c r="A26" s="728" t="s">
        <v>178</v>
      </c>
      <c r="B26" s="729"/>
      <c r="C26" s="722">
        <f>IF(C24=0,0,(C5/C24)*1000)</f>
        <v>24388.391918720074</v>
      </c>
      <c r="D26" s="722">
        <f>IF(D24=0,0,(D5/D24)*1000)</f>
        <v>23637.598607888631</v>
      </c>
      <c r="E26" s="722">
        <f>IF(E24=0,0,(E5/E24)*1000)</f>
        <v>20635.172756362124</v>
      </c>
      <c r="F26" s="722">
        <f>IF(F24=0,0,(F5/F24)*1000)</f>
        <v>21727.390909195496</v>
      </c>
      <c r="G26" s="731">
        <f>IF(G24=0,0,(G5/G24)*1000)</f>
        <v>21700.984371248585</v>
      </c>
    </row>
    <row r="27" spans="1:8" ht="15" customHeight="1" thickBot="1">
      <c r="A27" s="89"/>
      <c r="B27" s="152" t="s">
        <v>380</v>
      </c>
      <c r="C27" s="730"/>
      <c r="D27" s="730"/>
      <c r="E27" s="730"/>
      <c r="F27" s="730"/>
      <c r="G27" s="732"/>
    </row>
    <row r="28" spans="1:8">
      <c r="A28" s="6"/>
      <c r="B28" s="6"/>
      <c r="C28" s="6"/>
      <c r="D28" s="6"/>
      <c r="E28" s="6"/>
      <c r="F28" s="6"/>
      <c r="G28" s="6"/>
    </row>
  </sheetData>
  <mergeCells count="44">
    <mergeCell ref="A6:A10"/>
    <mergeCell ref="A19:B19"/>
    <mergeCell ref="A20:B20"/>
    <mergeCell ref="A22:B22"/>
    <mergeCell ref="A11:B11"/>
    <mergeCell ref="A12:B12"/>
    <mergeCell ref="A15:B15"/>
    <mergeCell ref="A13:B13"/>
    <mergeCell ref="A18:E18"/>
    <mergeCell ref="A14:B14"/>
    <mergeCell ref="A16:B16"/>
    <mergeCell ref="E20:E21"/>
    <mergeCell ref="E14:E15"/>
    <mergeCell ref="A1:B1"/>
    <mergeCell ref="A2:D2"/>
    <mergeCell ref="A3:B3"/>
    <mergeCell ref="A4:B4"/>
    <mergeCell ref="A5:B5"/>
    <mergeCell ref="A24:B24"/>
    <mergeCell ref="E26:E27"/>
    <mergeCell ref="F26:F27"/>
    <mergeCell ref="G26:G27"/>
    <mergeCell ref="C26:C27"/>
    <mergeCell ref="E24:E25"/>
    <mergeCell ref="F24:F25"/>
    <mergeCell ref="G24:G25"/>
    <mergeCell ref="C24:C25"/>
    <mergeCell ref="A26:B26"/>
    <mergeCell ref="D24:D25"/>
    <mergeCell ref="D26:D27"/>
    <mergeCell ref="F14:F15"/>
    <mergeCell ref="G14:G15"/>
    <mergeCell ref="C22:C23"/>
    <mergeCell ref="C14:C15"/>
    <mergeCell ref="D14:D15"/>
    <mergeCell ref="D20:D21"/>
    <mergeCell ref="D22:D23"/>
    <mergeCell ref="F18:G18"/>
    <mergeCell ref="G20:G21"/>
    <mergeCell ref="C20:C21"/>
    <mergeCell ref="E22:E23"/>
    <mergeCell ref="F22:F23"/>
    <mergeCell ref="F20:F21"/>
    <mergeCell ref="G22:G23"/>
  </mergeCells>
  <phoneticPr fontId="1"/>
  <dataValidations count="2">
    <dataValidation imeMode="hiragana" allowBlank="1" showInputMessage="1" showErrorMessage="1" sqref="A11:A17 A19:B27 A3:B10 C3:G3 C16:G16 C19:G19 A1:XFD1"/>
    <dataValidation imeMode="off" allowBlank="1" showInputMessage="1" showErrorMessage="1" sqref="D17:G17 C4:G14 C24:G24 C22:G22 C20:G20 C26:G26"/>
  </dataValidations>
  <pageMargins left="0.23622047244094491" right="0.70866141732283472" top="0.51181102362204722" bottom="0.59055118110236227" header="0.31496062992125984" footer="0.31496062992125984"/>
  <pageSetup paperSize="9" firstPageNumber="27" orientation="portrait" useFirstPageNumber="1"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総務</vt:lpstr>
      <vt:lpstr>本部・署所の分布図 　庁舎の現況20</vt:lpstr>
      <vt:lpstr>組織機構21</vt:lpstr>
      <vt:lpstr>事務分掌22</vt:lpstr>
      <vt:lpstr>事務分掌23</vt:lpstr>
      <vt:lpstr>職員の配置・資格取得状況24</vt:lpstr>
      <vt:lpstr>職員の勤続年数・年齢別職員数25</vt:lpstr>
      <vt:lpstr>当初予算の推移26</vt:lpstr>
      <vt:lpstr>決算状況・人口、世帯数に対する消防費27</vt:lpstr>
      <vt:lpstr>岸和田市の消防力28</vt:lpstr>
      <vt:lpstr>消防車両一覧表29</vt:lpstr>
      <vt:lpstr>消防車両一覧表 (2)</vt:lpstr>
      <vt:lpstr>消防車の配置・整備状況31</vt:lpstr>
      <vt:lpstr>令和２年度職員教養実施状況32</vt:lpstr>
      <vt:lpstr>Sheet1</vt:lpstr>
      <vt:lpstr>岸和田市の消防力28!Print_Area</vt:lpstr>
      <vt:lpstr>'決算状況・人口、世帯数に対する消防費27'!Print_Area</vt:lpstr>
      <vt:lpstr>事務分掌23!Print_Area</vt:lpstr>
      <vt:lpstr>消防車の配置・整備状況31!Print_Area</vt:lpstr>
      <vt:lpstr>消防車両一覧表29!Print_Area</vt:lpstr>
      <vt:lpstr>職員の配置・資格取得状況24!Print_Area</vt:lpstr>
      <vt:lpstr>組織機構21!Print_Area</vt:lpstr>
      <vt:lpstr>総務!Print_Area</vt:lpstr>
      <vt:lpstr>当初予算の推移26!Print_Area</vt:lpstr>
      <vt:lpstr>'本部・署所の分布図 　庁舎の現況20'!Print_Area</vt:lpstr>
      <vt:lpstr>令和２年度職員教養実施状況32!Print_Area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岸和田市</cp:lastModifiedBy>
  <cp:lastPrinted>2021-09-03T08:54:03Z</cp:lastPrinted>
  <dcterms:created xsi:type="dcterms:W3CDTF">2016-04-20T00:57:12Z</dcterms:created>
  <dcterms:modified xsi:type="dcterms:W3CDTF">2025-05-08T03:06:22Z</dcterms:modified>
</cp:coreProperties>
</file>