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２年度年報(R3年度作成分)\R2年版年報\"/>
    </mc:Choice>
  </mc:AlternateContent>
  <bookViews>
    <workbookView xWindow="9075" yWindow="1065" windowWidth="10425" windowHeight="8265" tabRatio="940" activeTab="6"/>
  </bookViews>
  <sheets>
    <sheet name="総務" sheetId="21" r:id="rId1"/>
    <sheet name="本部・署所の分布図 　庁舎の現況20" sheetId="19" r:id="rId2"/>
    <sheet name="組織機構21" sheetId="20" r:id="rId3"/>
    <sheet name="事務分掌22" sheetId="1" r:id="rId4"/>
    <sheet name="事務分掌23" sheetId="17" r:id="rId5"/>
    <sheet name="職員の配置・資格取得状況24" sheetId="2" r:id="rId6"/>
    <sheet name="職員の勤続年数・年齢別職員数25" sheetId="3" r:id="rId7"/>
    <sheet name="当初予算の推移26" sheetId="4" r:id="rId8"/>
    <sheet name="決算状況・人口、世帯数に対する消防費27" sheetId="5" r:id="rId9"/>
    <sheet name="岸和田市の消防力28" sheetId="6" r:id="rId10"/>
    <sheet name="消防車両一覧表29" sheetId="8" r:id="rId11"/>
    <sheet name="消防車両一覧表 (2)" sheetId="18" r:id="rId12"/>
    <sheet name="消防車の配置・整備状況31" sheetId="7" r:id="rId13"/>
    <sheet name="令和２年度職員教養実施状況32" sheetId="13" r:id="rId14"/>
    <sheet name="Sheet1" sheetId="22" r:id="rId15"/>
  </sheets>
  <definedNames>
    <definedName name="_xlnm.Print_Area" localSheetId="9">岸和田市の消防力28!$A$1:$I$32</definedName>
    <definedName name="_xlnm.Print_Area" localSheetId="8">'決算状況・人口、世帯数に対する消防費27'!$A$1:$G$27</definedName>
    <definedName name="_xlnm.Print_Area" localSheetId="4">事務分掌23!$A$1:$D$41</definedName>
    <definedName name="_xlnm.Print_Area" localSheetId="12">消防車の配置・整備状況31!$A$1:$L$32</definedName>
    <definedName name="_xlnm.Print_Area" localSheetId="10">消防車両一覧表29!$A$1:$N$39</definedName>
    <definedName name="_xlnm.Print_Area" localSheetId="5">職員の配置・資格取得状況24!$A$1:$V$41</definedName>
    <definedName name="_xlnm.Print_Area" localSheetId="2">組織機構21!$A$1:$Y$56</definedName>
    <definedName name="_xlnm.Print_Area" localSheetId="0">総務!$A$1:$G$35</definedName>
    <definedName name="_xlnm.Print_Area" localSheetId="7">当初予算の推移26!$A$1:$H$25</definedName>
    <definedName name="_xlnm.Print_Area" localSheetId="1">'本部・署所の分布図 　庁舎の現況20'!$A$1:$G$52</definedName>
    <definedName name="_xlnm.Print_Area" localSheetId="13">令和２年度職員教養実施状況32!$A$1:$F$39</definedName>
  </definedNames>
  <calcPr calcId="162913"/>
</workbook>
</file>

<file path=xl/calcChain.xml><?xml version="1.0" encoding="utf-8"?>
<calcChain xmlns="http://schemas.openxmlformats.org/spreadsheetml/2006/main">
  <c r="E7" i="2" l="1"/>
  <c r="F26" i="5"/>
  <c r="F22" i="5"/>
  <c r="H6" i="4"/>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G6" i="4"/>
  <c r="D26" i="5"/>
  <c r="E26" i="5"/>
  <c r="E22" i="5"/>
  <c r="D22" i="5"/>
  <c r="K17" i="8"/>
  <c r="I17" i="8"/>
  <c r="C17" i="8"/>
  <c r="K26" i="8"/>
  <c r="I26" i="8"/>
  <c r="C26" i="8"/>
  <c r="F14" i="5"/>
  <c r="E26" i="3"/>
  <c r="F26" i="3"/>
  <c r="M26" i="3"/>
  <c r="N26" i="3"/>
  <c r="G7" i="6"/>
  <c r="G5" i="6"/>
  <c r="O17" i="2"/>
  <c r="I10" i="2"/>
  <c r="J10" i="2"/>
  <c r="K10" i="2"/>
  <c r="L10" i="2"/>
  <c r="M10" i="2"/>
  <c r="N10" i="2"/>
  <c r="O10" i="2"/>
  <c r="P10" i="2"/>
  <c r="Q10" i="2"/>
  <c r="R10" i="2"/>
  <c r="S10" i="2"/>
  <c r="T10" i="2"/>
  <c r="U10" i="2"/>
  <c r="V10" i="2"/>
  <c r="H10" i="2"/>
  <c r="G10" i="2"/>
  <c r="A26" i="18"/>
  <c r="B26" i="18"/>
  <c r="C26" i="18"/>
  <c r="D26" i="18"/>
  <c r="E26" i="18"/>
  <c r="F26" i="18"/>
  <c r="G26" i="18"/>
  <c r="H26" i="18"/>
  <c r="H8" i="18"/>
  <c r="H9" i="18"/>
  <c r="H10" i="18"/>
  <c r="G8" i="18"/>
  <c r="G9" i="18"/>
  <c r="G10" i="18"/>
  <c r="F8" i="18"/>
  <c r="F9" i="18"/>
  <c r="F10" i="18"/>
  <c r="E8" i="18"/>
  <c r="E9" i="18"/>
  <c r="E10" i="18"/>
  <c r="D8" i="18"/>
  <c r="D9" i="18"/>
  <c r="D10" i="18"/>
  <c r="C8" i="18"/>
  <c r="C9" i="18"/>
  <c r="C10" i="18"/>
  <c r="B8" i="18"/>
  <c r="B9" i="18"/>
  <c r="B10" i="18"/>
  <c r="A8" i="18"/>
  <c r="A9" i="18"/>
  <c r="A10" i="18"/>
  <c r="F24" i="6"/>
  <c r="K11" i="8"/>
  <c r="I11" i="8"/>
  <c r="C11" i="8"/>
  <c r="I25" i="8"/>
  <c r="K25" i="8"/>
  <c r="C25" i="8"/>
  <c r="I9" i="8"/>
  <c r="K9" i="8"/>
  <c r="C10" i="8"/>
  <c r="C9" i="8"/>
  <c r="I10" i="8"/>
  <c r="E17" i="4"/>
  <c r="D17" i="4"/>
  <c r="H17" i="4"/>
  <c r="D14" i="5"/>
  <c r="A22" i="18"/>
  <c r="B22" i="18"/>
  <c r="C22" i="18"/>
  <c r="D22" i="18"/>
  <c r="E22" i="18"/>
  <c r="F22" i="18"/>
  <c r="G22" i="18"/>
  <c r="H22" i="18"/>
  <c r="E11" i="2"/>
  <c r="E8" i="2"/>
  <c r="E9" i="2"/>
  <c r="G6" i="6"/>
  <c r="G8" i="6"/>
  <c r="G9" i="6"/>
  <c r="G10" i="6"/>
  <c r="P4" i="2"/>
  <c r="O4" i="2"/>
  <c r="E24" i="6"/>
  <c r="I18" i="6"/>
  <c r="G18" i="6"/>
  <c r="G25" i="6"/>
  <c r="I28" i="6"/>
  <c r="G28" i="6"/>
  <c r="G29" i="6" s="1"/>
  <c r="I27" i="6"/>
  <c r="G27" i="6"/>
  <c r="I25" i="6"/>
  <c r="D29" i="6"/>
  <c r="Q15" i="3"/>
  <c r="V25" i="3"/>
  <c r="G2" i="18"/>
  <c r="I16" i="8"/>
  <c r="K16" i="8"/>
  <c r="C16" i="8"/>
  <c r="K28" i="8"/>
  <c r="I28" i="8"/>
  <c r="C28" i="8"/>
  <c r="K18" i="8"/>
  <c r="I18" i="8"/>
  <c r="C18" i="8"/>
  <c r="K19" i="8"/>
  <c r="C19" i="8"/>
  <c r="K12" i="8"/>
  <c r="C12" i="8"/>
  <c r="K24" i="8"/>
  <c r="I24" i="8"/>
  <c r="C24" i="8"/>
  <c r="K34" i="8"/>
  <c r="I34" i="8"/>
  <c r="C34" i="8"/>
  <c r="G22" i="5"/>
  <c r="G26" i="5"/>
  <c r="G14" i="5"/>
  <c r="C14" i="5"/>
  <c r="A6" i="18"/>
  <c r="B6" i="18"/>
  <c r="C6" i="18"/>
  <c r="D6" i="18"/>
  <c r="E6" i="18"/>
  <c r="F6" i="18"/>
  <c r="G6" i="18"/>
  <c r="H6" i="18"/>
  <c r="A7" i="18"/>
  <c r="B7" i="18"/>
  <c r="C7" i="18"/>
  <c r="D7" i="18"/>
  <c r="E7" i="18"/>
  <c r="F7" i="18"/>
  <c r="G7" i="18"/>
  <c r="H7" i="18"/>
  <c r="A11" i="18"/>
  <c r="B11" i="18"/>
  <c r="C11" i="18"/>
  <c r="D11" i="18"/>
  <c r="E11" i="18"/>
  <c r="F11" i="18"/>
  <c r="G11" i="18"/>
  <c r="H11" i="18"/>
  <c r="A12" i="18"/>
  <c r="B12" i="18"/>
  <c r="C12" i="18"/>
  <c r="D12" i="18"/>
  <c r="E12" i="18"/>
  <c r="F12" i="18"/>
  <c r="G12" i="18"/>
  <c r="H12" i="18"/>
  <c r="A13" i="18"/>
  <c r="B13" i="18"/>
  <c r="C13" i="18"/>
  <c r="D13" i="18"/>
  <c r="E13" i="18"/>
  <c r="F13" i="18"/>
  <c r="G13" i="18"/>
  <c r="H13" i="18"/>
  <c r="A14" i="18"/>
  <c r="B14" i="18"/>
  <c r="C14" i="18"/>
  <c r="D14" i="18"/>
  <c r="E14" i="18"/>
  <c r="F14" i="18"/>
  <c r="G14" i="18"/>
  <c r="H14" i="18"/>
  <c r="A15" i="18"/>
  <c r="B15" i="18"/>
  <c r="C15" i="18"/>
  <c r="D15" i="18"/>
  <c r="E15" i="18"/>
  <c r="F15" i="18"/>
  <c r="G15" i="18"/>
  <c r="H15" i="18"/>
  <c r="A16" i="18"/>
  <c r="B16" i="18"/>
  <c r="C16" i="18"/>
  <c r="D16" i="18"/>
  <c r="E16" i="18"/>
  <c r="F16" i="18"/>
  <c r="G16" i="18"/>
  <c r="H16" i="18"/>
  <c r="A17" i="18"/>
  <c r="B17" i="18"/>
  <c r="C17" i="18"/>
  <c r="D17" i="18"/>
  <c r="E17" i="18"/>
  <c r="F17" i="18"/>
  <c r="G17" i="18"/>
  <c r="H17" i="18"/>
  <c r="A18" i="18"/>
  <c r="B18" i="18"/>
  <c r="C18" i="18"/>
  <c r="D18" i="18"/>
  <c r="E18" i="18"/>
  <c r="F18" i="18"/>
  <c r="G18" i="18"/>
  <c r="H18" i="18"/>
  <c r="A19" i="18"/>
  <c r="B19" i="18"/>
  <c r="C19" i="18"/>
  <c r="D19" i="18"/>
  <c r="E19" i="18"/>
  <c r="F19" i="18"/>
  <c r="G19" i="18"/>
  <c r="H19" i="18"/>
  <c r="A20" i="18"/>
  <c r="B20" i="18"/>
  <c r="C20" i="18"/>
  <c r="D20" i="18"/>
  <c r="E20" i="18"/>
  <c r="F20" i="18"/>
  <c r="G20" i="18"/>
  <c r="H20" i="18"/>
  <c r="A21" i="18"/>
  <c r="B21" i="18"/>
  <c r="C21" i="18"/>
  <c r="D21" i="18"/>
  <c r="E21" i="18"/>
  <c r="F21" i="18"/>
  <c r="G21" i="18"/>
  <c r="H21" i="18"/>
  <c r="A23" i="18"/>
  <c r="B23" i="18"/>
  <c r="C23" i="18"/>
  <c r="D23" i="18"/>
  <c r="E23" i="18"/>
  <c r="F23" i="18"/>
  <c r="G23" i="18"/>
  <c r="H23" i="18"/>
  <c r="A24" i="18"/>
  <c r="B24" i="18"/>
  <c r="C24" i="18"/>
  <c r="D24" i="18"/>
  <c r="E24" i="18"/>
  <c r="F24" i="18"/>
  <c r="G24" i="18"/>
  <c r="H24" i="18"/>
  <c r="A25" i="18"/>
  <c r="B25" i="18"/>
  <c r="C25" i="18"/>
  <c r="D25" i="18"/>
  <c r="E25" i="18"/>
  <c r="F25" i="18"/>
  <c r="G25" i="18"/>
  <c r="H25" i="18"/>
  <c r="A27" i="18"/>
  <c r="B27" i="18"/>
  <c r="C27" i="18"/>
  <c r="D27" i="18"/>
  <c r="E27" i="18"/>
  <c r="F27" i="18"/>
  <c r="G27" i="18"/>
  <c r="H27" i="18"/>
  <c r="A28" i="18"/>
  <c r="B28" i="18"/>
  <c r="C28" i="18"/>
  <c r="D28" i="18"/>
  <c r="E28" i="18"/>
  <c r="F28" i="18"/>
  <c r="G28" i="18"/>
  <c r="H28" i="18"/>
  <c r="A29" i="18"/>
  <c r="B29" i="18"/>
  <c r="C29" i="18"/>
  <c r="D29" i="18"/>
  <c r="E29" i="18"/>
  <c r="F29" i="18"/>
  <c r="G29" i="18"/>
  <c r="H29" i="18"/>
  <c r="A30" i="18"/>
  <c r="B30" i="18"/>
  <c r="C30" i="18"/>
  <c r="D30" i="18"/>
  <c r="E30" i="18"/>
  <c r="F30" i="18"/>
  <c r="G30" i="18"/>
  <c r="H30" i="18"/>
  <c r="A31" i="18"/>
  <c r="B31" i="18"/>
  <c r="C31" i="18"/>
  <c r="D31" i="18"/>
  <c r="E31" i="18"/>
  <c r="F31" i="18"/>
  <c r="G31" i="18"/>
  <c r="H31" i="18"/>
  <c r="A32" i="18"/>
  <c r="B32" i="18"/>
  <c r="C32" i="18"/>
  <c r="D32" i="18"/>
  <c r="E32" i="18"/>
  <c r="F32" i="18"/>
  <c r="G32" i="18"/>
  <c r="H32" i="18"/>
  <c r="A33" i="18"/>
  <c r="B33" i="18"/>
  <c r="C33" i="18"/>
  <c r="D33" i="18"/>
  <c r="E33" i="18"/>
  <c r="F33" i="18"/>
  <c r="G33" i="18"/>
  <c r="H33" i="18"/>
  <c r="A34" i="18"/>
  <c r="B34" i="18"/>
  <c r="C34" i="18"/>
  <c r="D34" i="18"/>
  <c r="E34" i="18"/>
  <c r="F34" i="18"/>
  <c r="G34" i="18"/>
  <c r="H34" i="18"/>
  <c r="A35" i="18"/>
  <c r="B35" i="18"/>
  <c r="C35" i="18"/>
  <c r="D35" i="18"/>
  <c r="E35" i="18"/>
  <c r="F35" i="18"/>
  <c r="G35" i="18"/>
  <c r="H35" i="18"/>
  <c r="A36" i="18"/>
  <c r="B36" i="18"/>
  <c r="C36" i="18"/>
  <c r="D36" i="18"/>
  <c r="E36" i="18"/>
  <c r="F36" i="18"/>
  <c r="G36" i="18"/>
  <c r="H36" i="18"/>
  <c r="A37" i="18"/>
  <c r="B37" i="18"/>
  <c r="C37" i="18"/>
  <c r="D37" i="18"/>
  <c r="E37" i="18"/>
  <c r="F37" i="18"/>
  <c r="G37" i="18"/>
  <c r="H37" i="18"/>
  <c r="A38" i="18"/>
  <c r="B38" i="18"/>
  <c r="C38" i="18"/>
  <c r="D38" i="18"/>
  <c r="E38" i="18"/>
  <c r="F38" i="18"/>
  <c r="G38" i="18"/>
  <c r="H38" i="18"/>
  <c r="A39" i="18"/>
  <c r="B39" i="18"/>
  <c r="C39" i="18"/>
  <c r="D39" i="18"/>
  <c r="E39" i="18"/>
  <c r="F39" i="18"/>
  <c r="G39" i="18"/>
  <c r="H39" i="18"/>
  <c r="B5" i="18"/>
  <c r="C5" i="18"/>
  <c r="D5" i="18"/>
  <c r="E5" i="18"/>
  <c r="F5" i="18"/>
  <c r="G5" i="18"/>
  <c r="H5" i="18"/>
  <c r="A5" i="18"/>
  <c r="I15" i="6"/>
  <c r="G17" i="6"/>
  <c r="G23" i="6"/>
  <c r="G15" i="6"/>
  <c r="I17" i="6"/>
  <c r="I23" i="6"/>
  <c r="I7" i="6"/>
  <c r="I8" i="6"/>
  <c r="I9" i="6"/>
  <c r="I10" i="6"/>
  <c r="I5" i="6"/>
  <c r="I6" i="6"/>
  <c r="C26" i="5"/>
  <c r="C22" i="5"/>
  <c r="F14" i="2"/>
  <c r="F15" i="2"/>
  <c r="F16" i="2"/>
  <c r="F11" i="2"/>
  <c r="F17" i="2"/>
  <c r="F13" i="2"/>
  <c r="F12" i="2"/>
  <c r="F8" i="2"/>
  <c r="F9" i="2"/>
  <c r="F6" i="2"/>
  <c r="F5" i="2"/>
  <c r="E13" i="2"/>
  <c r="E17" i="2"/>
  <c r="E14" i="2"/>
  <c r="E15" i="2"/>
  <c r="E16" i="2"/>
  <c r="E12" i="2"/>
  <c r="E6" i="2"/>
  <c r="E5" i="2"/>
  <c r="I4" i="2"/>
  <c r="J4" i="2"/>
  <c r="K4" i="2"/>
  <c r="L4" i="2"/>
  <c r="M4" i="2"/>
  <c r="N4" i="2"/>
  <c r="Q4" i="2"/>
  <c r="R4" i="2"/>
  <c r="S4" i="2"/>
  <c r="T4" i="2"/>
  <c r="U4" i="2"/>
  <c r="V4" i="2"/>
  <c r="H4" i="2"/>
  <c r="G4" i="2"/>
  <c r="I17" i="2"/>
  <c r="J17" i="2"/>
  <c r="K17" i="2"/>
  <c r="L17" i="2"/>
  <c r="M17" i="2"/>
  <c r="N17" i="2"/>
  <c r="P17" i="2"/>
  <c r="Q17" i="2"/>
  <c r="R17" i="2"/>
  <c r="S17" i="2"/>
  <c r="T17" i="2"/>
  <c r="U17" i="2"/>
  <c r="V17" i="2"/>
  <c r="H17" i="2"/>
  <c r="G17" i="2"/>
  <c r="Q20" i="2"/>
  <c r="G12" i="3"/>
  <c r="H12" i="3"/>
  <c r="I12" i="3"/>
  <c r="J12" i="3"/>
  <c r="K12" i="3"/>
  <c r="L12" i="3"/>
  <c r="M12" i="3"/>
  <c r="N12" i="3"/>
  <c r="O12" i="3"/>
  <c r="P12" i="3"/>
  <c r="Q12" i="3"/>
  <c r="R12" i="3"/>
  <c r="S12" i="3"/>
  <c r="T12" i="3"/>
  <c r="E12" i="3"/>
  <c r="G26" i="3"/>
  <c r="H26" i="3"/>
  <c r="I26" i="3"/>
  <c r="J26" i="3"/>
  <c r="K26" i="3"/>
  <c r="L26" i="3"/>
  <c r="O26" i="3"/>
  <c r="P26" i="3"/>
  <c r="Q26" i="3"/>
  <c r="R26" i="3"/>
  <c r="S26" i="3"/>
  <c r="T26" i="3"/>
  <c r="U18" i="3"/>
  <c r="V18" i="3"/>
  <c r="U19" i="3"/>
  <c r="V19" i="3"/>
  <c r="U20" i="3"/>
  <c r="V20" i="3"/>
  <c r="U21" i="3"/>
  <c r="V21" i="3"/>
  <c r="U22" i="3"/>
  <c r="V22" i="3"/>
  <c r="U23" i="3"/>
  <c r="V23" i="3"/>
  <c r="U24" i="3"/>
  <c r="V24" i="3"/>
  <c r="U25" i="3"/>
  <c r="U17" i="3"/>
  <c r="V17" i="3"/>
  <c r="V26" i="3"/>
  <c r="U5" i="3"/>
  <c r="V5" i="3"/>
  <c r="U6" i="3"/>
  <c r="V6" i="3"/>
  <c r="U7" i="3"/>
  <c r="V7" i="3"/>
  <c r="U8" i="3"/>
  <c r="V8" i="3"/>
  <c r="U9" i="3"/>
  <c r="V9" i="3"/>
  <c r="U10" i="3"/>
  <c r="V10" i="3"/>
  <c r="U11" i="3"/>
  <c r="V11" i="3"/>
  <c r="V12" i="3"/>
  <c r="U4" i="3"/>
  <c r="V4" i="3"/>
  <c r="C21" i="8"/>
  <c r="I21" i="8"/>
  <c r="K21" i="8"/>
  <c r="K39" i="8"/>
  <c r="I39" i="8"/>
  <c r="C39" i="8"/>
  <c r="K38" i="8"/>
  <c r="I38" i="8"/>
  <c r="C38" i="8"/>
  <c r="I6" i="8"/>
  <c r="K6" i="8"/>
  <c r="I7" i="8"/>
  <c r="K7" i="8"/>
  <c r="I8" i="8"/>
  <c r="K8" i="8"/>
  <c r="K10" i="8"/>
  <c r="I13" i="8"/>
  <c r="K13" i="8"/>
  <c r="I14" i="8"/>
  <c r="K14" i="8"/>
  <c r="I15" i="8"/>
  <c r="K15" i="8"/>
  <c r="K20" i="8"/>
  <c r="I23" i="8"/>
  <c r="K23" i="8"/>
  <c r="I27" i="8"/>
  <c r="K27" i="8"/>
  <c r="I29" i="8"/>
  <c r="K29" i="8"/>
  <c r="I30" i="8"/>
  <c r="K30" i="8"/>
  <c r="I31" i="8"/>
  <c r="K31" i="8"/>
  <c r="K32" i="8"/>
  <c r="I33" i="8"/>
  <c r="K33" i="8"/>
  <c r="I35" i="8"/>
  <c r="K35" i="8"/>
  <c r="I36" i="8"/>
  <c r="K36" i="8"/>
  <c r="K5" i="8"/>
  <c r="I5" i="8"/>
  <c r="C36" i="8"/>
  <c r="C27" i="8"/>
  <c r="C29" i="8"/>
  <c r="C30" i="8"/>
  <c r="C31" i="8"/>
  <c r="C32" i="8"/>
  <c r="C33" i="8"/>
  <c r="C35" i="8"/>
  <c r="C6" i="8"/>
  <c r="C7" i="8"/>
  <c r="C8" i="8"/>
  <c r="C13" i="8"/>
  <c r="C14" i="8"/>
  <c r="C15" i="8"/>
  <c r="C20" i="8"/>
  <c r="C23" i="8"/>
  <c r="F22" i="7"/>
  <c r="L22" i="7"/>
  <c r="G22" i="7"/>
  <c r="H22" i="7"/>
  <c r="I22" i="7"/>
  <c r="J22" i="7"/>
  <c r="K22" i="7"/>
  <c r="E22" i="7"/>
  <c r="L23" i="7"/>
  <c r="L7" i="7"/>
  <c r="L8" i="7"/>
  <c r="L9" i="7"/>
  <c r="L10" i="7"/>
  <c r="L11" i="7"/>
  <c r="L12" i="7"/>
  <c r="L13" i="7"/>
  <c r="L14" i="7"/>
  <c r="L20" i="7"/>
  <c r="L15" i="7"/>
  <c r="L17" i="7"/>
  <c r="L18" i="7"/>
  <c r="L19" i="7"/>
  <c r="L16" i="7"/>
  <c r="L21" i="7"/>
  <c r="L6" i="7"/>
  <c r="L5" i="7"/>
  <c r="E29" i="6"/>
  <c r="F29" i="6"/>
  <c r="F30" i="6" s="1"/>
  <c r="D24" i="6"/>
  <c r="E14" i="6"/>
  <c r="D14" i="6"/>
  <c r="F12" i="3"/>
  <c r="D30" i="6"/>
  <c r="F10" i="2"/>
  <c r="E10" i="2"/>
  <c r="F4" i="2"/>
  <c r="U12" i="3"/>
  <c r="U26" i="3"/>
  <c r="E4" i="2"/>
  <c r="E30" i="6" l="1"/>
  <c r="G14" i="6"/>
  <c r="G24" i="6"/>
  <c r="G30" i="6" s="1"/>
</calcChain>
</file>

<file path=xl/sharedStrings.xml><?xml version="1.0" encoding="utf-8"?>
<sst xmlns="http://schemas.openxmlformats.org/spreadsheetml/2006/main" count="762" uniqueCount="569">
  <si>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</si>
  <si>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</si>
  <si>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</si>
  <si>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</si>
  <si>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</si>
  <si>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</si>
  <si>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</si>
  <si>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</si>
  <si>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</si>
  <si>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</si>
  <si>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</si>
  <si>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</si>
  <si>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</si>
  <si>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</si>
  <si>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</si>
  <si>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</si>
  <si>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</si>
  <si>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</si>
  <si>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</si>
  <si>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</si>
  <si>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</si>
  <si>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</si>
  <si>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</si>
  <si>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</si>
  <si>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</si>
  <si>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</si>
  <si>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</si>
  <si>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</si>
  <si>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</si>
  <si>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</si>
  <si>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</si>
  <si>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</si>
  <si>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</si>
  <si>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</si>
  <si>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</si>
  <si>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</si>
  <si>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</si>
  <si>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</si>
  <si>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</si>
  <si>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</si>
  <si>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</si>
  <si>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</si>
  <si>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</si>
  <si>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</si>
  <si>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</si>
  <si>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</si>
  <si>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</si>
  <si>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</si>
  <si>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</si>
  <si>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</si>
  <si>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</si>
  <si>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</si>
  <si>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</si>
  <si>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</si>
  <si>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</si>
  <si>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</si>
  <si>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</si>
  <si>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</si>
  <si>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</si>
  <si>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</si>
  <si>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</si>
  <si>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</si>
  <si>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</si>
  <si>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</si>
  <si>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</si>
  <si>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</si>
  <si>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</si>
  <si>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</si>
  <si>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</si>
  <si>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</si>
  <si>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</si>
  <si>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</si>
  <si>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</si>
  <si>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</si>
  <si>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</si>
  <si>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</si>
  <si>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</si>
  <si>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</si>
  <si>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</si>
  <si>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</si>
  <si>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</si>
  <si>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</si>
  <si>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</si>
  <si>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</si>
  <si>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</si>
  <si>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</si>
  <si>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</si>
  <si>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</si>
  <si>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</si>
  <si>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</si>
  <si>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</si>
  <si>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</si>
  <si>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</si>
  <si>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</si>
  <si>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</si>
  <si>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</si>
  <si>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</si>
  <si>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</si>
  <si>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</si>
  <si>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</si>
  <si>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</si>
  <si>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</si>
  <si>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</si>
  <si>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</si>
  <si>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</si>
  <si>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</si>
  <si>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</si>
  <si>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</si>
  <si>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</si>
  <si>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</si>
  <si>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</si>
  <si>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</si>
  <si>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</si>
  <si>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</si>
  <si>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</si>
  <si>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</si>
  <si>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</si>
  <si>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</si>
  <si>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</si>
  <si>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</si>
  <si>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</si>
  <si>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</si>
  <si>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</si>
  <si>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</si>
  <si>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</si>
  <si>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</si>
  <si>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</si>
  <si>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</si>
  <si>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</si>
  <si>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</si>
  <si>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</si>
  <si>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</si>
  <si>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</si>
  <si>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</si>
  <si>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</si>
  <si>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</si>
  <si>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</si>
  <si>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</si>
  <si>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</si>
  <si>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</si>
  <si>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</si>
  <si>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</si>
  <si>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</si>
  <si>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</si>
  <si>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</si>
  <si>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</si>
  <si>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</si>
  <si>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</si>
  <si>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</si>
  <si>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</si>
  <si>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</si>
  <si>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</si>
  <si>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</si>
  <si>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</si>
  <si>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</si>
  <si>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</si>
  <si>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</si>
  <si>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</si>
  <si>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</si>
  <si>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</si>
  <si>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</si>
  <si>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</si>
  <si>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</si>
  <si>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</si>
  <si>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</si>
  <si>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</si>
  <si>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</si>
  <si>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</si>
  <si>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</si>
  <si>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</si>
  <si>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</si>
  <si>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</si>
  <si>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</si>
  <si>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</si>
  <si>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</si>
  <si>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</si>
  <si>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</si>
  <si>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</si>
  <si>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</si>
  <si>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</si>
  <si>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</si>
  <si>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</si>
  <si>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</si>
  <si>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</si>
  <si>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</si>
  <si>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</si>
  <si>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</si>
  <si>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</si>
  <si>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</si>
  <si>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</si>
  <si>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</si>
  <si>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</si>
  <si>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</si>
  <si>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</si>
  <si>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</si>
  <si>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</si>
  <si>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</si>
  <si>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</si>
  <si>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</si>
  <si>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</si>
  <si>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</si>
  <si>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</si>
  <si>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</si>
  <si>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</si>
  <si>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</si>
  <si>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</si>
  <si>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</si>
  <si>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</si>
  <si>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</si>
  <si>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</si>
  <si>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</si>
  <si>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</si>
  <si>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</si>
  <si>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</si>
  <si>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</si>
  <si>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</si>
  <si>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</si>
  <si>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</si>
  <si>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</si>
  <si>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</si>
  <si>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</si>
  <si>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</si>
  <si>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消防車両の整備状況</t>
    <rPh sb="0" eb="2">
      <t>ショウボウ</t>
    </rPh>
    <rPh sb="2" eb="4">
      <t>シャリョウ</t>
    </rPh>
    <rPh sb="5" eb="7">
      <t>セイビ</t>
    </rPh>
    <rPh sb="7" eb="9">
      <t>ジョウキョウ</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</si>
  <si>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</si>
  <si>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</si>
  <si>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</si>
  <si>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</si>
  <si>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</si>
  <si>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</si>
  <si>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</si>
  <si>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</si>
  <si>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</si>
  <si>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</si>
  <si>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</si>
  <si>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</si>
  <si>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</si>
  <si>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</si>
  <si>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</si>
  <si>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</si>
  <si>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</si>
  <si>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</si>
  <si>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</si>
  <si>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</si>
  <si>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</si>
  <si>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</si>
  <si>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</si>
  <si>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</si>
  <si>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</si>
  <si>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</si>
  <si>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</si>
  <si>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</si>
  <si>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</si>
  <si>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</si>
  <si>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</si>
  <si>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</si>
  <si>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</si>
  <si>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</si>
  <si>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</si>
  <si>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</si>
  <si>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ポンプ車</t>
    <phoneticPr fontId="1"/>
  </si>
  <si>
    <t>　回　数
　　　（回）</t>
    <rPh sb="1" eb="2">
      <t>カイ</t>
    </rPh>
    <rPh sb="3" eb="4">
      <t>スウ</t>
    </rPh>
    <rPh sb="9" eb="10">
      <t>カイ</t>
    </rPh>
    <phoneticPr fontId="1"/>
  </si>
  <si>
    <t>　人　数
　　　（人）</t>
    <rPh sb="1" eb="2">
      <t>ニン</t>
    </rPh>
    <rPh sb="3" eb="4">
      <t>スウ</t>
    </rPh>
    <rPh sb="9" eb="10">
      <t>ニン</t>
    </rPh>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</si>
  <si>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</si>
  <si>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</si>
  <si>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</si>
  <si>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</si>
  <si>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</si>
  <si>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上級救助研修</t>
    <rPh sb="0" eb="2">
      <t>ジョウキュウ</t>
    </rPh>
    <rPh sb="2" eb="4">
      <t>キュウジョ</t>
    </rPh>
    <rPh sb="4" eb="6">
      <t>ケンシュウ</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</si>
  <si>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</si>
  <si>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</si>
  <si>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</si>
  <si>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</si>
  <si>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堺市消防局指揮受託研修</t>
    <rPh sb="0" eb="2">
      <t>サカイシ</t>
    </rPh>
    <rPh sb="2" eb="4">
      <t>ショウボウ</t>
    </rPh>
    <rPh sb="4" eb="5">
      <t>キョク</t>
    </rPh>
    <rPh sb="5" eb="7">
      <t>シキ</t>
    </rPh>
    <rPh sb="7" eb="9">
      <t>ジュタク</t>
    </rPh>
    <rPh sb="9" eb="11">
      <t>ケンシュウ</t>
    </rPh>
    <phoneticPr fontId="1"/>
  </si>
  <si>
    <t>大阪市消防局指揮受託研修</t>
    <rPh sb="0" eb="3">
      <t>オオサカシ</t>
    </rPh>
    <rPh sb="3" eb="5">
      <t>ショウボウ</t>
    </rPh>
    <rPh sb="5" eb="6">
      <t>キョク</t>
    </rPh>
    <rPh sb="6" eb="8">
      <t>シキ</t>
    </rPh>
    <rPh sb="8" eb="10">
      <t>ジュタク</t>
    </rPh>
    <rPh sb="10" eb="12">
      <t>ケンシュウ</t>
    </rPh>
    <phoneticPr fontId="1"/>
  </si>
  <si>
    <t>大阪市消防局指令情報センター実務研修</t>
    <rPh sb="0" eb="3">
      <t>オオサカシ</t>
    </rPh>
    <rPh sb="3" eb="5">
      <t>ショウボウ</t>
    </rPh>
    <rPh sb="5" eb="6">
      <t>キョク</t>
    </rPh>
    <rPh sb="6" eb="8">
      <t>シレイ</t>
    </rPh>
    <rPh sb="8" eb="10">
      <t>ジョウホウ</t>
    </rPh>
    <rPh sb="14" eb="16">
      <t>ジツム</t>
    </rPh>
    <rPh sb="16" eb="18">
      <t>ケンシュウ</t>
    </rPh>
    <phoneticPr fontId="1"/>
  </si>
  <si>
    <t>救急救命士養成課程</t>
    <rPh sb="0" eb="2">
      <t>キュウキュウ</t>
    </rPh>
    <rPh sb="2" eb="5">
      <t>キュウメイシ</t>
    </rPh>
    <rPh sb="5" eb="7">
      <t>ヨウセイ</t>
    </rPh>
    <rPh sb="7" eb="9">
      <t>カテイ</t>
    </rPh>
    <phoneticPr fontId="1"/>
  </si>
  <si>
    <t>救急救命士再教育病院研修</t>
    <rPh sb="0" eb="2">
      <t>キュウキュウ</t>
    </rPh>
    <rPh sb="2" eb="5">
      <t>キュウメイシ</t>
    </rPh>
    <rPh sb="5" eb="6">
      <t>サイ</t>
    </rPh>
    <rPh sb="6" eb="8">
      <t>キョウイク</t>
    </rPh>
    <rPh sb="8" eb="10">
      <t>ビョウイン</t>
    </rPh>
    <rPh sb="10" eb="12">
      <t>ケンシュウ</t>
    </rPh>
    <phoneticPr fontId="1"/>
  </si>
  <si>
    <t>救急救命士管内病院研修</t>
    <rPh sb="0" eb="5">
      <t>キュウキュウキュウメイシ</t>
    </rPh>
    <rPh sb="5" eb="7">
      <t>カンナイ</t>
    </rPh>
    <rPh sb="7" eb="9">
      <t>ビョウイン</t>
    </rPh>
    <rPh sb="9" eb="11">
      <t>ケンシュウ</t>
    </rPh>
    <phoneticPr fontId="1"/>
  </si>
  <si>
    <t>人権問題研修</t>
    <rPh sb="0" eb="2">
      <t>ジンケン</t>
    </rPh>
    <rPh sb="2" eb="4">
      <t>モンダイ</t>
    </rPh>
    <rPh sb="4" eb="6">
      <t>ケンシュウ</t>
    </rPh>
    <phoneticPr fontId="1"/>
  </si>
  <si>
    <t>機関講習</t>
    <rPh sb="0" eb="2">
      <t>キカン</t>
    </rPh>
    <rPh sb="2" eb="4">
      <t>コウシュウ</t>
    </rPh>
    <phoneticPr fontId="1"/>
  </si>
  <si>
    <t>管理職員</t>
    <rPh sb="0" eb="2">
      <t>カンリ</t>
    </rPh>
    <rPh sb="2" eb="4">
      <t>ショクイン</t>
    </rPh>
    <phoneticPr fontId="1"/>
  </si>
  <si>
    <t>の</t>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</si>
  <si>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</si>
  <si>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</si>
  <si>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</si>
  <si>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</si>
  <si>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</si>
  <si>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</si>
  <si>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</si>
  <si>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</si>
  <si>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</si>
  <si>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山直分署</t>
  </si>
  <si>
    <t>春木分署</t>
  </si>
  <si>
    <t>八木出張所</t>
  </si>
  <si>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</si>
  <si>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</si>
  <si>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</si>
  <si>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</si>
  <si>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</si>
  <si>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</si>
  <si>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</si>
  <si>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</si>
  <si>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</si>
  <si>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</si>
  <si>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</si>
  <si>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</si>
  <si>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</si>
  <si>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大阪市消防局方面隊実務研修</t>
    <rPh sb="0" eb="6">
      <t>オオサカシショウボウキョク</t>
    </rPh>
    <rPh sb="6" eb="8">
      <t>ホウメン</t>
    </rPh>
    <rPh sb="8" eb="9">
      <t>タイ</t>
    </rPh>
    <rPh sb="9" eb="11">
      <t>ジツム</t>
    </rPh>
    <rPh sb="11" eb="13">
      <t>ケンシュウ</t>
    </rPh>
    <phoneticPr fontId="1"/>
  </si>
  <si>
    <t>受託研修</t>
    <rPh sb="0" eb="2">
      <t>ジュタク</t>
    </rPh>
    <rPh sb="2" eb="4">
      <t>ケンシュウ</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</si>
  <si>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</si>
  <si>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</si>
  <si>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</si>
  <si>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</si>
  <si>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</si>
  <si>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</si>
  <si>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</si>
  <si>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</si>
  <si>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</si>
  <si>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</si>
  <si>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</si>
  <si>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</si>
  <si>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</si>
  <si>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</si>
  <si>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</si>
  <si>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</si>
  <si>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</si>
  <si>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</si>
  <si>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</si>
  <si>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</si>
  <si>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</si>
  <si>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</si>
  <si>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</si>
  <si>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</si>
  <si>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</si>
  <si>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</si>
  <si>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</si>
  <si>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</si>
  <si>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</si>
  <si>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</si>
  <si>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</si>
  <si>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</si>
  <si>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</si>
  <si>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</si>
  <si>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</si>
  <si>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</si>
  <si>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</si>
  <si>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</si>
  <si>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</si>
  <si>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</si>
  <si>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</si>
  <si>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</si>
  <si>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</si>
  <si>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</si>
  <si>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</si>
  <si>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</si>
  <si>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</si>
  <si>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2"/>
  </si>
  <si>
    <t>岸城分署</t>
    <phoneticPr fontId="1"/>
  </si>
  <si>
    <t>岸城町7-1</t>
    <rPh sb="0" eb="1">
      <t>キシ</t>
    </rPh>
    <rPh sb="1" eb="2">
      <t>シロ</t>
    </rPh>
    <rPh sb="2" eb="3">
      <t>マチ</t>
    </rPh>
    <phoneticPr fontId="1"/>
  </si>
  <si>
    <t>平成</t>
    <phoneticPr fontId="1"/>
  </si>
  <si>
    <t>LDB-FE7JGAA</t>
    <phoneticPr fontId="1"/>
  </si>
  <si>
    <t>平成28年度</t>
    <rPh sb="0" eb="2">
      <t>ヘイセイ</t>
    </rPh>
    <rPh sb="4" eb="6">
      <t>ネンド</t>
    </rPh>
    <phoneticPr fontId="1"/>
  </si>
  <si>
    <r>
      <t xml:space="preserve">
 大阪府立　
    消防学校
　　　　・
</t>
    </r>
    <r>
      <rPr>
        <sz val="10.5"/>
        <color indexed="8"/>
        <rFont val="ＭＳ Ｐゴシック"/>
        <family val="3"/>
        <charset val="128"/>
      </rPr>
      <t>高度専門教育
  訓練センター</t>
    </r>
    <r>
      <rPr>
        <sz val="11"/>
        <color theme="1"/>
        <rFont val="ＭＳ Ｐゴシック"/>
        <family val="3"/>
        <charset val="128"/>
        <scheme val="minor"/>
      </rPr>
      <t xml:space="preserve">
</t>
    </r>
    <rPh sb="3" eb="5">
      <t>オオサカ</t>
    </rPh>
    <rPh sb="5" eb="7">
      <t>フリツ</t>
    </rPh>
    <rPh sb="13" eb="15">
      <t>ショウボウ</t>
    </rPh>
    <rPh sb="15" eb="17">
      <t>ガッコウ</t>
    </rPh>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</si>
  <si>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</si>
  <si>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</si>
  <si>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</si>
  <si>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</si>
  <si>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</si>
  <si>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中型以上</t>
    <rPh sb="0" eb="2">
      <t>チュウガタ</t>
    </rPh>
    <rPh sb="2" eb="4">
      <t>イジョウ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</si>
  <si>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</si>
  <si>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</si>
  <si>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</si>
  <si>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</si>
  <si>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</si>
  <si>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</si>
  <si>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</si>
  <si>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岸城分署建て替え（平成27年・28年継続事業）</t>
    <rPh sb="0" eb="4">
      <t>ｋｓｋ</t>
    </rPh>
    <rPh sb="4" eb="5">
      <t>タ</t>
    </rPh>
    <rPh sb="6" eb="7">
      <t>カ</t>
    </rPh>
    <rPh sb="9" eb="11">
      <t>ヘイセイ</t>
    </rPh>
    <rPh sb="13" eb="14">
      <t>ネン</t>
    </rPh>
    <rPh sb="17" eb="18">
      <t>ネン</t>
    </rPh>
    <rPh sb="18" eb="20">
      <t>ケイゾク</t>
    </rPh>
    <rPh sb="20" eb="22">
      <t>ジギョウ</t>
    </rPh>
    <phoneticPr fontId="1"/>
  </si>
  <si>
    <t xml:space="preserve">― </t>
    <phoneticPr fontId="1"/>
  </si>
  <si>
    <t>平成27年度</t>
    <rPh sb="0" eb="2">
      <t>ヘイセイ</t>
    </rPh>
    <rPh sb="4" eb="5">
      <t>ネン</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</si>
  <si>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</si>
  <si>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</si>
  <si>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</si>
  <si>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</si>
  <si>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</si>
  <si>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</si>
  <si>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</si>
  <si>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</si>
  <si>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</si>
  <si>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</si>
  <si>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</si>
  <si>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</si>
  <si>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</si>
  <si>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</si>
  <si>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</si>
  <si>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</si>
  <si>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</si>
  <si>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</si>
  <si>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</si>
  <si>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</si>
  <si>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</si>
  <si>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平成29年度</t>
    <rPh sb="0" eb="2">
      <t>ヘイセイ</t>
    </rPh>
    <rPh sb="4" eb="6">
      <t>ネンド</t>
    </rPh>
    <phoneticPr fontId="1"/>
  </si>
  <si>
    <t>平成28年度</t>
    <rPh sb="0" eb="2">
      <t>ヘイセイ</t>
    </rPh>
    <rPh sb="4" eb="5">
      <t>ネン</t>
    </rPh>
    <phoneticPr fontId="1"/>
  </si>
  <si>
    <t>災害対応特殊高規格救急自動車1台　　　　　　　高規格救急自動車1台</t>
    <rPh sb="0" eb="2">
      <t>サイガイ</t>
    </rPh>
    <rPh sb="2" eb="4">
      <t>タイオウ</t>
    </rPh>
    <rPh sb="4" eb="6">
      <t>トクシュ</t>
    </rPh>
    <rPh sb="6" eb="9">
      <t>コウキカク</t>
    </rPh>
    <rPh sb="9" eb="11">
      <t>キュウキュウ</t>
    </rPh>
    <rPh sb="11" eb="14">
      <t>ジドウシャ</t>
    </rPh>
    <rPh sb="15" eb="16">
      <t>ダイ</t>
    </rPh>
    <rPh sb="23" eb="26">
      <t>コウキカク</t>
    </rPh>
    <rPh sb="26" eb="28">
      <t>キュウキュウ</t>
    </rPh>
    <rPh sb="28" eb="31">
      <t>ジドウシャ</t>
    </rPh>
    <rPh sb="32" eb="33">
      <t>ダイ</t>
    </rPh>
    <phoneticPr fontId="1"/>
  </si>
  <si>
    <t>通信指令研修</t>
    <rPh sb="0" eb="2">
      <t>ツウシン</t>
    </rPh>
    <rPh sb="2" eb="4">
      <t>シレイ</t>
    </rPh>
    <rPh sb="4" eb="6">
      <t>ケンシュウ</t>
    </rPh>
    <phoneticPr fontId="1"/>
  </si>
  <si>
    <t>大阪市消防局火災調査受託研修</t>
    <rPh sb="6" eb="8">
      <t>カサイ</t>
    </rPh>
    <rPh sb="8" eb="10">
      <t>チョウサ</t>
    </rPh>
    <rPh sb="10" eb="12">
      <t>ジュタク</t>
    </rPh>
    <rPh sb="12" eb="14">
      <t>ケンシュウ</t>
    </rPh>
    <phoneticPr fontId="1"/>
  </si>
  <si>
    <t>大阪市消防局救助隊電気災害受託研修Ⅱ</t>
    <rPh sb="6" eb="8">
      <t>キュウジョ</t>
    </rPh>
    <rPh sb="8" eb="9">
      <t>タイ</t>
    </rPh>
    <rPh sb="9" eb="11">
      <t>デンキ</t>
    </rPh>
    <rPh sb="11" eb="13">
      <t>サイガイ</t>
    </rPh>
    <rPh sb="13" eb="15">
      <t>ジュタク</t>
    </rPh>
    <rPh sb="15" eb="17">
      <t>ケンシュウ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</si>
  <si>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</si>
  <si>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</si>
  <si>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</si>
  <si>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</si>
  <si>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</si>
  <si>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</si>
  <si>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</si>
  <si>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</si>
  <si>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</si>
  <si>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</si>
  <si>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</si>
  <si>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</si>
  <si>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</si>
  <si>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</si>
  <si>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</si>
  <si>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</si>
  <si>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</si>
  <si>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</si>
  <si>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</si>
  <si>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</si>
  <si>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</si>
  <si>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</si>
  <si>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</si>
  <si>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</si>
  <si>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</si>
  <si>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</si>
  <si>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</si>
  <si>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</si>
  <si>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</si>
  <si>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</si>
  <si>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</si>
  <si>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</si>
  <si>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</si>
  <si>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</si>
  <si>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</si>
  <si>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</si>
  <si>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</si>
  <si>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</si>
  <si>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</si>
  <si>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</si>
  <si>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</si>
  <si>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</si>
  <si>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</si>
  <si>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</si>
  <si>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</si>
  <si>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</si>
  <si>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消防司令</t>
    <rPh sb="0" eb="4">
      <t>ｓｂｓｒ</t>
    </rPh>
    <phoneticPr fontId="1"/>
  </si>
  <si>
    <t>消防司令補</t>
    <phoneticPr fontId="1"/>
  </si>
  <si>
    <t>平成29年度</t>
    <rPh sb="0" eb="2">
      <t>ヘイセイ</t>
    </rPh>
    <rPh sb="4" eb="5">
      <t>ネン</t>
    </rPh>
    <phoneticPr fontId="1"/>
  </si>
  <si>
    <t>ち</t>
    <phoneticPr fontId="1"/>
  </si>
  <si>
    <t>司令車</t>
    <rPh sb="0" eb="2">
      <t>シレイ</t>
    </rPh>
    <rPh sb="2" eb="3">
      <t>シャ</t>
    </rPh>
    <phoneticPr fontId="1"/>
  </si>
  <si>
    <t>あ</t>
    <phoneticPr fontId="1"/>
  </si>
  <si>
    <t>警備活動車</t>
    <rPh sb="0" eb="2">
      <t>ケイビ</t>
    </rPh>
    <rPh sb="2" eb="4">
      <t>カツドウ</t>
    </rPh>
    <rPh sb="4" eb="5">
      <t>シャ</t>
    </rPh>
    <phoneticPr fontId="1"/>
  </si>
  <si>
    <t>非常用高規格救急車</t>
    <rPh sb="0" eb="1">
      <t>ヒ</t>
    </rPh>
    <rPh sb="1" eb="3">
      <t>ジョウヨウ</t>
    </rPh>
    <rPh sb="3" eb="6">
      <t>コウキカク</t>
    </rPh>
    <rPh sb="6" eb="9">
      <t>キュウキュウシャ</t>
    </rPh>
    <phoneticPr fontId="1"/>
  </si>
  <si>
    <t>さ</t>
    <phoneticPr fontId="1"/>
  </si>
  <si>
    <t>す</t>
    <phoneticPr fontId="1"/>
  </si>
  <si>
    <t>平成</t>
    <phoneticPr fontId="1"/>
  </si>
  <si>
    <t>年</t>
    <phoneticPr fontId="1"/>
  </si>
  <si>
    <t>ポンプ車（水槽付CD-Ⅰ）</t>
    <phoneticPr fontId="1"/>
  </si>
  <si>
    <t>消防司令長</t>
    <rPh sb="0" eb="2">
      <t>ショウボウ</t>
    </rPh>
    <rPh sb="2" eb="4">
      <t>シレイ</t>
    </rPh>
    <rPh sb="4" eb="5">
      <t>チョウ</t>
    </rPh>
    <phoneticPr fontId="1"/>
  </si>
  <si>
    <t>災害対応特殊消防ポンプ自動車（CD-Ⅰ型）1台</t>
    <phoneticPr fontId="1"/>
  </si>
  <si>
    <t>法定点検　　　　　　　　　（件）</t>
    <rPh sb="0" eb="2">
      <t>ホウテイ</t>
    </rPh>
    <rPh sb="2" eb="4">
      <t>テンケン</t>
    </rPh>
    <rPh sb="14" eb="15">
      <t>ケン</t>
    </rPh>
    <phoneticPr fontId="1"/>
  </si>
  <si>
    <t>DAA-ZWR80G</t>
    <phoneticPr fontId="1"/>
  </si>
  <si>
    <t>EBD-S321V</t>
    <phoneticPr fontId="1"/>
  </si>
  <si>
    <t>TKG-XZU685</t>
    <phoneticPr fontId="1"/>
  </si>
  <si>
    <t>SDG-GX7JGAA改</t>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</si>
  <si>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</si>
  <si>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</si>
  <si>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</si>
  <si>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</si>
  <si>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</si>
  <si>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</si>
  <si>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</si>
  <si>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</si>
  <si>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</si>
  <si>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</si>
  <si>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</si>
  <si>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</si>
  <si>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</si>
  <si>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</si>
  <si>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</si>
  <si>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</si>
  <si>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</si>
  <si>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</si>
  <si>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</si>
  <si>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</si>
  <si>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</si>
  <si>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</si>
  <si>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</si>
  <si>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</si>
  <si>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</si>
  <si>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</si>
  <si>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普通　準中型</t>
    <rPh sb="0" eb="2">
      <t>フツウ</t>
    </rPh>
    <rPh sb="3" eb="4">
      <t>ジュン</t>
    </rPh>
    <rPh sb="4" eb="6">
      <t>チュウガタ</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</si>
  <si>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</si>
  <si>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　消防士</t>
    <rPh sb="0" eb="4">
      <t>ショウボウシチョウ</t>
    </rPh>
    <rPh sb="5" eb="8">
      <t>ショウボウシ</t>
    </rPh>
    <phoneticPr fontId="1"/>
  </si>
  <si>
    <t>消防士長</t>
    <rPh sb="0" eb="4">
      <t>ｓｂｓｔ</t>
    </rPh>
    <phoneticPr fontId="1"/>
  </si>
  <si>
    <t>堺市消防局特別高度救助隊受託研修</t>
    <rPh sb="0" eb="2">
      <t>サカイシ</t>
    </rPh>
    <rPh sb="2" eb="4">
      <t>ショウボウ</t>
    </rPh>
    <rPh sb="4" eb="5">
      <t>キョク</t>
    </rPh>
    <rPh sb="5" eb="7">
      <t>トクベツ</t>
    </rPh>
    <rPh sb="7" eb="9">
      <t>コウド</t>
    </rPh>
    <rPh sb="9" eb="12">
      <t>ｋｊｔ</t>
    </rPh>
    <rPh sb="12" eb="14">
      <t>ジュタク</t>
    </rPh>
    <rPh sb="14" eb="16">
      <t>ケンシュウ</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</si>
  <si>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</si>
  <si>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</si>
  <si>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</si>
  <si>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</si>
  <si>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</si>
  <si>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</si>
  <si>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</si>
  <si>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</si>
  <si>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</si>
  <si>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</si>
  <si>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</si>
  <si>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定期分解整備　　　　　　（件）</t>
    <rPh sb="0" eb="2">
      <t>テイキ</t>
    </rPh>
    <rPh sb="2" eb="4">
      <t>ブンカイ</t>
    </rPh>
    <rPh sb="4" eb="6">
      <t>セイビ</t>
    </rPh>
    <rPh sb="13" eb="14">
      <t>ケン</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</si>
  <si>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</si>
  <si>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</si>
  <si>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</si>
  <si>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令和</t>
    <rPh sb="0" eb="2">
      <t>レイワ</t>
    </rPh>
    <phoneticPr fontId="1"/>
  </si>
  <si>
    <t>署活動車</t>
    <rPh sb="0" eb="1">
      <t>ショ</t>
    </rPh>
    <rPh sb="1" eb="4">
      <t>カツドウシャ</t>
    </rPh>
    <phoneticPr fontId="1"/>
  </si>
  <si>
    <t>（令和3年4月1日）</t>
    <rPh sb="1" eb="2">
      <t>レイ</t>
    </rPh>
    <rPh sb="2" eb="3">
      <t>ワ</t>
    </rPh>
    <rPh sb="4" eb="5">
      <t>ネン</t>
    </rPh>
    <rPh sb="5" eb="6">
      <t>ヘイネン</t>
    </rPh>
    <rPh sb="6" eb="7">
      <t>ツキ</t>
    </rPh>
    <rPh sb="8" eb="9">
      <t>ヒ</t>
    </rPh>
    <phoneticPr fontId="1"/>
  </si>
  <si>
    <t>（令和2年度中）</t>
    <rPh sb="1" eb="3">
      <t>レイワ</t>
    </rPh>
    <rPh sb="4" eb="6">
      <t>ネンド</t>
    </rPh>
    <rPh sb="6" eb="7">
      <t>チュウ</t>
    </rPh>
    <phoneticPr fontId="1"/>
  </si>
  <si>
    <t xml:space="preserve">（ 令和 3 年 4 月 1 日 ） </t>
    <rPh sb="2" eb="4">
      <t>レイワ</t>
    </rPh>
    <rPh sb="7" eb="8">
      <t>ネン</t>
    </rPh>
    <rPh sb="11" eb="12">
      <t>ツキ</t>
    </rPh>
    <rPh sb="15" eb="16">
      <t>ヒ</t>
    </rPh>
    <phoneticPr fontId="1"/>
  </si>
  <si>
    <t>（令和3年4月1日現在）</t>
    <rPh sb="1" eb="3">
      <t>レイワ</t>
    </rPh>
    <phoneticPr fontId="1"/>
  </si>
  <si>
    <t>普通自動車免許</t>
    <rPh sb="0" eb="2">
      <t>フツウ</t>
    </rPh>
    <phoneticPr fontId="11"/>
  </si>
  <si>
    <t>準中型自動車免許（5t）</t>
    <rPh sb="0" eb="1">
      <t>ジュン</t>
    </rPh>
    <rPh sb="1" eb="3">
      <t>チュウガタ</t>
    </rPh>
    <phoneticPr fontId="11"/>
  </si>
  <si>
    <t>準中型自動車免許（7.5t）</t>
    <rPh sb="0" eb="1">
      <t>ジュン</t>
    </rPh>
    <rPh sb="1" eb="3">
      <t>チュウガタ</t>
    </rPh>
    <phoneticPr fontId="11"/>
  </si>
  <si>
    <t>中型自動車免許（8t）</t>
    <rPh sb="0" eb="2">
      <t>チュウガタ</t>
    </rPh>
    <phoneticPr fontId="11"/>
  </si>
  <si>
    <t>中型自動車免許</t>
    <rPh sb="0" eb="2">
      <t>チュウガタ</t>
    </rPh>
    <phoneticPr fontId="11"/>
  </si>
  <si>
    <t>大型自動車免許</t>
    <rPh sb="0" eb="2">
      <t>オオガタ</t>
    </rPh>
    <rPh sb="2" eb="5">
      <t>ジドウシャ</t>
    </rPh>
    <rPh sb="5" eb="7">
      <t>メンキョ</t>
    </rPh>
    <phoneticPr fontId="11"/>
  </si>
  <si>
    <t>大型特殊自動車免許</t>
    <rPh sb="0" eb="2">
      <t>オオガタ</t>
    </rPh>
    <rPh sb="2" eb="4">
      <t>トクシュ</t>
    </rPh>
    <rPh sb="4" eb="7">
      <t>ジドウシャ</t>
    </rPh>
    <rPh sb="7" eb="9">
      <t>メンキョ</t>
    </rPh>
    <phoneticPr fontId="11"/>
  </si>
  <si>
    <t>危険物取扱免状</t>
    <rPh sb="0" eb="3">
      <t>キケンブツ</t>
    </rPh>
    <rPh sb="3" eb="5">
      <t>トリアツカイ</t>
    </rPh>
    <rPh sb="5" eb="7">
      <t>メンジョウ</t>
    </rPh>
    <phoneticPr fontId="11"/>
  </si>
  <si>
    <t>高圧ガス保安責任者</t>
    <rPh sb="0" eb="2">
      <t>コウアツ</t>
    </rPh>
    <rPh sb="4" eb="6">
      <t>ホアン</t>
    </rPh>
    <rPh sb="6" eb="9">
      <t>セキニンシャ</t>
    </rPh>
    <phoneticPr fontId="11"/>
  </si>
  <si>
    <t>衛生管理者</t>
    <rPh sb="0" eb="2">
      <t>エイセイ</t>
    </rPh>
    <rPh sb="2" eb="4">
      <t>カンリ</t>
    </rPh>
    <rPh sb="4" eb="5">
      <t>シャ</t>
    </rPh>
    <phoneticPr fontId="11"/>
  </si>
  <si>
    <t>1級．2級小型船舶操縦士</t>
    <rPh sb="1" eb="2">
      <t>キュウ</t>
    </rPh>
    <rPh sb="4" eb="5">
      <t>キュウ</t>
    </rPh>
    <rPh sb="5" eb="7">
      <t>コガタ</t>
    </rPh>
    <rPh sb="7" eb="9">
      <t>センパク</t>
    </rPh>
    <rPh sb="9" eb="12">
      <t>ソウジュウシ</t>
    </rPh>
    <phoneticPr fontId="11"/>
  </si>
  <si>
    <t>潜水士免許</t>
    <rPh sb="0" eb="3">
      <t>センスイシ</t>
    </rPh>
    <rPh sb="3" eb="5">
      <t>メンキョ</t>
    </rPh>
    <phoneticPr fontId="11"/>
  </si>
  <si>
    <t>玉掛技能</t>
    <rPh sb="0" eb="1">
      <t>タマ</t>
    </rPh>
    <rPh sb="1" eb="2">
      <t>カ</t>
    </rPh>
    <rPh sb="2" eb="4">
      <t>ギノウ</t>
    </rPh>
    <phoneticPr fontId="11"/>
  </si>
  <si>
    <t>小型移動式クレーン</t>
    <rPh sb="0" eb="2">
      <t>コガタ</t>
    </rPh>
    <rPh sb="2" eb="4">
      <t>イドウ</t>
    </rPh>
    <rPh sb="4" eb="5">
      <t>シキ</t>
    </rPh>
    <phoneticPr fontId="11"/>
  </si>
  <si>
    <t>第2種酸素欠乏危険作業主任者</t>
    <phoneticPr fontId="11"/>
  </si>
  <si>
    <t>救急救命士免許</t>
    <rPh sb="0" eb="5">
      <t>ｋｋｋ</t>
    </rPh>
    <rPh sb="5" eb="7">
      <t>メンキョ</t>
    </rPh>
    <phoneticPr fontId="11"/>
  </si>
  <si>
    <t>予防技術検定(防火査察)</t>
    <rPh sb="0" eb="2">
      <t>ヨボウ</t>
    </rPh>
    <rPh sb="2" eb="4">
      <t>ギジュツ</t>
    </rPh>
    <rPh sb="4" eb="6">
      <t>ケンテイ</t>
    </rPh>
    <rPh sb="7" eb="9">
      <t>ボウカ</t>
    </rPh>
    <rPh sb="9" eb="11">
      <t>ササツ</t>
    </rPh>
    <phoneticPr fontId="11"/>
  </si>
  <si>
    <t>予防技術検定(消防用設備等)</t>
    <rPh sb="0" eb="2">
      <t>ヨボウ</t>
    </rPh>
    <rPh sb="2" eb="4">
      <t>ギジュツ</t>
    </rPh>
    <rPh sb="4" eb="6">
      <t>ケンテイ</t>
    </rPh>
    <rPh sb="7" eb="10">
      <t>ショウボウヨウ</t>
    </rPh>
    <rPh sb="10" eb="12">
      <t>セツビ</t>
    </rPh>
    <rPh sb="12" eb="13">
      <t>トウ</t>
    </rPh>
    <phoneticPr fontId="11"/>
  </si>
  <si>
    <t>予防技術検定(危険物)</t>
    <rPh sb="0" eb="2">
      <t>ヨボウ</t>
    </rPh>
    <rPh sb="2" eb="4">
      <t>ギジュツ</t>
    </rPh>
    <rPh sb="4" eb="6">
      <t>ケンテイ</t>
    </rPh>
    <rPh sb="7" eb="10">
      <t>キケンブツ</t>
    </rPh>
    <phoneticPr fontId="11"/>
  </si>
  <si>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</si>
  <si>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</si>
  <si>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</si>
  <si>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</si>
  <si>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</si>
  <si>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</si>
  <si>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令和２年度職員教養実施状況</t>
    <rPh sb="0" eb="1">
      <t>レイ</t>
    </rPh>
    <rPh sb="1" eb="2">
      <t>ワ</t>
    </rPh>
    <rPh sb="3" eb="5">
      <t>ネンド</t>
    </rPh>
    <rPh sb="5" eb="7">
      <t>ショクイン</t>
    </rPh>
    <rPh sb="7" eb="9">
      <t>キョウヨウ</t>
    </rPh>
    <rPh sb="9" eb="11">
      <t>ジッシ</t>
    </rPh>
    <rPh sb="11" eb="13">
      <t>ジョウキョウ</t>
    </rPh>
    <phoneticPr fontId="1"/>
  </si>
  <si>
    <t>中止</t>
    <rPh sb="0" eb="2">
      <t>チュウシ</t>
    </rPh>
    <phoneticPr fontId="1"/>
  </si>
  <si>
    <t>消防司令補</t>
    <rPh sb="0" eb="2">
      <t>ショウボウ</t>
    </rPh>
    <rPh sb="2" eb="4">
      <t>シレイ</t>
    </rPh>
    <rPh sb="4" eb="5">
      <t>ホ</t>
    </rPh>
    <phoneticPr fontId="1"/>
  </si>
  <si>
    <t>消防司令長　消防司令</t>
    <rPh sb="0" eb="2">
      <t>ショウボウ</t>
    </rPh>
    <rPh sb="2" eb="4">
      <t>シレイ</t>
    </rPh>
    <rPh sb="4" eb="5">
      <t>チョウ</t>
    </rPh>
    <rPh sb="6" eb="8">
      <t>ショウボウ</t>
    </rPh>
    <rPh sb="8" eb="10">
      <t>シレイ</t>
    </rPh>
    <phoneticPr fontId="1"/>
  </si>
  <si>
    <t>消防司令　消防司令補</t>
    <rPh sb="0" eb="2">
      <t>ショウボウ</t>
    </rPh>
    <rPh sb="2" eb="4">
      <t>シレイ</t>
    </rPh>
    <rPh sb="5" eb="7">
      <t>ショウボウ</t>
    </rPh>
    <rPh sb="7" eb="10">
      <t>シレイホ</t>
    </rPh>
    <phoneticPr fontId="1"/>
  </si>
  <si>
    <t>消防士長　消防士</t>
    <rPh sb="0" eb="2">
      <t>ショウボウ</t>
    </rPh>
    <rPh sb="2" eb="4">
      <t>シチョウ</t>
    </rPh>
    <rPh sb="5" eb="8">
      <t>ショウボウシ</t>
    </rPh>
    <phoneticPr fontId="1"/>
  </si>
  <si>
    <t>消防司令補　消防士</t>
    <rPh sb="6" eb="9">
      <t>ショウボウシ</t>
    </rPh>
    <phoneticPr fontId="1"/>
  </si>
  <si>
    <t>特殊災害研修</t>
    <rPh sb="0" eb="2">
      <t>トクシュ</t>
    </rPh>
    <rPh sb="2" eb="4">
      <t>サイガイ</t>
    </rPh>
    <rPh sb="4" eb="6">
      <t>ケンシュウ</t>
    </rPh>
    <phoneticPr fontId="1"/>
  </si>
  <si>
    <t>体育指導員研修</t>
    <rPh sb="0" eb="2">
      <t>タイイク</t>
    </rPh>
    <rPh sb="2" eb="5">
      <t>シドウイン</t>
    </rPh>
    <rPh sb="5" eb="7">
      <t>ケンシュウ</t>
    </rPh>
    <phoneticPr fontId="1"/>
  </si>
  <si>
    <t>消火技術指導者研修</t>
    <rPh sb="0" eb="2">
      <t>ショウカ</t>
    </rPh>
    <rPh sb="2" eb="4">
      <t>ギジュツ</t>
    </rPh>
    <rPh sb="4" eb="7">
      <t>シドウシャ</t>
    </rPh>
    <rPh sb="7" eb="9">
      <t>ケンシュウ</t>
    </rPh>
    <phoneticPr fontId="1"/>
  </si>
  <si>
    <t>消防司令補　消防士長</t>
    <rPh sb="0" eb="2">
      <t>ショウボウ</t>
    </rPh>
    <rPh sb="2" eb="4">
      <t>シレイ</t>
    </rPh>
    <rPh sb="4" eb="5">
      <t>ホ</t>
    </rPh>
    <rPh sb="6" eb="10">
      <t>ショウボウシチョウ</t>
    </rPh>
    <phoneticPr fontId="1"/>
  </si>
  <si>
    <t>消防士長　</t>
    <rPh sb="0" eb="4">
      <t>ショウボウシチョウ</t>
    </rPh>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</si>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</sst>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4" formatCode="#,##0_);[Red]\(#,##0\)"/>
    <numFmt numFmtId="185" formatCode="#,##0;&quot;△ &quot;#,##0&quot; &quot;"/>
    <numFmt numFmtId="186" formatCode="[=0]#;#,##0_ "/>
    <numFmt numFmtId="187" formatCode="[=0]#;&quot;(&quot;0&quot;)&quot;"/>
  </numFmts>
  <fonts count="47">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medium">
        <color indexed="64"/>
      </left>
      <right/>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s>
  <cellStyleXfs count="3">
    <xf numFmtId="0" fontId="0" fillId="0" borderId="0">
      <alignment vertical="center"/>
    </xf>
    <xf numFmtId="0" fontId="12" fillId="0" borderId="0"/>
    <xf numFmtId="0" fontId="4" fillId="0" borderId="0">
      <alignment vertical="center"/>
    </xf>
  </cellStyleXfs>
  <cellXfs count="94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15" fillId="2" borderId="0" xfId="0" applyFont="1" applyFill="1">
      <alignment vertical="center"/>
    </xf>
    <xf numFmtId="0" fontId="0" fillId="2" borderId="0" xfId="0" applyFill="1">
      <alignment vertical="center"/>
    </xf>
    <xf numFmtId="0" fontId="0" fillId="2" borderId="1" xfId="0" applyFill="1" applyBorder="1" applyAlignment="1">
      <alignment vertical="center"/>
    </xf>
    <xf numFmtId="0" fontId="0" fillId="2" borderId="0" xfId="0" applyFill="1" applyBorder="1" applyAlignment="1">
      <alignment vertical="center"/>
    </xf>
    <xf numFmtId="0" fontId="0" fillId="0" borderId="0" xfId="0" applyAlignment="1">
      <alignment vertical="center" wrapText="1"/>
    </xf>
    <xf numFmtId="0" fontId="15" fillId="0" borderId="0" xfId="0" applyFont="1" applyAlignment="1">
      <alignment vertical="center"/>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6" fillId="0" borderId="6" xfId="0" applyFont="1" applyBorder="1" applyAlignment="1">
      <alignment horizontal="right" vertical="center" wrapText="1"/>
    </xf>
    <xf numFmtId="0" fontId="0" fillId="2"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0" xfId="0" applyNumberFormat="1">
      <alignment vertical="center"/>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distributed" vertical="center" inden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84" fontId="0" fillId="0" borderId="1" xfId="0" applyNumberFormat="1" applyBorder="1" applyAlignment="1">
      <alignment vertical="center" shrinkToFit="1"/>
    </xf>
    <xf numFmtId="184" fontId="0" fillId="0" borderId="29" xfId="0" applyNumberFormat="1" applyBorder="1" applyAlignment="1">
      <alignment vertical="center" shrinkToFit="1"/>
    </xf>
    <xf numFmtId="184" fontId="0" fillId="0" borderId="30" xfId="0" applyNumberFormat="1" applyBorder="1" applyAlignment="1">
      <alignment vertical="center" shrinkToFit="1"/>
    </xf>
    <xf numFmtId="184" fontId="0" fillId="0" borderId="31" xfId="0" applyNumberFormat="1" applyBorder="1" applyAlignment="1">
      <alignment vertical="center" shrinkToFit="1"/>
    </xf>
    <xf numFmtId="184" fontId="0" fillId="0" borderId="32" xfId="0" applyNumberFormat="1" applyBorder="1" applyAlignment="1">
      <alignment vertical="center" shrinkToFit="1"/>
    </xf>
    <xf numFmtId="184" fontId="0" fillId="0" borderId="33" xfId="0" applyNumberFormat="1" applyBorder="1" applyAlignment="1">
      <alignment vertical="center" shrinkToFit="1"/>
    </xf>
    <xf numFmtId="184" fontId="0" fillId="0" borderId="34" xfId="0" applyNumberFormat="1" applyBorder="1" applyAlignment="1">
      <alignment vertical="center" shrinkToFit="1"/>
    </xf>
    <xf numFmtId="176" fontId="0" fillId="0" borderId="35" xfId="0" applyNumberFormat="1" applyBorder="1" applyAlignment="1">
      <alignment horizontal="center" vertical="center" shrinkToFit="1"/>
    </xf>
    <xf numFmtId="176" fontId="0" fillId="0" borderId="36" xfId="0" applyNumberFormat="1"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38" xfId="0" applyNumberFormat="1" applyBorder="1" applyAlignment="1">
      <alignment horizontal="center" vertical="center" shrinkToFit="1"/>
    </xf>
    <xf numFmtId="176" fontId="0" fillId="0" borderId="39" xfId="0" applyNumberFormat="1" applyBorder="1" applyAlignment="1">
      <alignment horizontal="center" vertical="center" shrinkToFit="1"/>
    </xf>
    <xf numFmtId="184" fontId="0" fillId="0" borderId="40" xfId="0" applyNumberFormat="1" applyBorder="1" applyAlignment="1">
      <alignment vertical="center" shrinkToFit="1"/>
    </xf>
    <xf numFmtId="184" fontId="0" fillId="0" borderId="41" xfId="0" applyNumberFormat="1" applyBorder="1" applyAlignment="1">
      <alignment vertical="center" shrinkToFit="1"/>
    </xf>
    <xf numFmtId="176" fontId="0" fillId="0" borderId="42" xfId="0" applyNumberFormat="1" applyBorder="1" applyAlignment="1">
      <alignment horizontal="center" vertical="center" shrinkToFit="1"/>
    </xf>
    <xf numFmtId="176" fontId="0" fillId="0" borderId="43" xfId="0" applyNumberFormat="1" applyBorder="1" applyAlignment="1">
      <alignment horizontal="center" vertical="center" shrinkToFit="1"/>
    </xf>
    <xf numFmtId="176" fontId="0" fillId="0" borderId="44" xfId="0" applyNumberFormat="1" applyBorder="1" applyAlignment="1">
      <alignment horizontal="center" vertical="center" shrinkToFit="1"/>
    </xf>
    <xf numFmtId="184" fontId="0" fillId="0" borderId="45" xfId="0" applyNumberFormat="1" applyBorder="1" applyAlignment="1">
      <alignment vertical="center" shrinkToFit="1"/>
    </xf>
    <xf numFmtId="176" fontId="0" fillId="0" borderId="46" xfId="0" applyNumberFormat="1" applyBorder="1" applyAlignment="1">
      <alignment horizontal="center" vertical="center" shrinkToFit="1"/>
    </xf>
    <xf numFmtId="176" fontId="0" fillId="0" borderId="47" xfId="0" applyNumberFormat="1" applyBorder="1" applyAlignment="1">
      <alignment horizontal="center" vertical="center" shrinkToFit="1"/>
    </xf>
    <xf numFmtId="177" fontId="0" fillId="0" borderId="48" xfId="0" applyNumberFormat="1" applyBorder="1" applyAlignment="1">
      <alignment vertical="center" shrinkToFit="1"/>
    </xf>
    <xf numFmtId="177" fontId="0" fillId="0" borderId="34" xfId="0" applyNumberFormat="1" applyBorder="1" applyAlignment="1">
      <alignment vertical="center" shrinkToFit="1"/>
    </xf>
    <xf numFmtId="177" fontId="0" fillId="0" borderId="49" xfId="0" applyNumberFormat="1" applyBorder="1" applyAlignment="1">
      <alignment vertical="center" shrinkToFit="1"/>
    </xf>
    <xf numFmtId="177" fontId="0" fillId="0" borderId="50" xfId="0" applyNumberFormat="1" applyBorder="1" applyAlignment="1">
      <alignment vertical="center" shrinkToFit="1"/>
    </xf>
    <xf numFmtId="176" fontId="0" fillId="0" borderId="12" xfId="0" applyNumberFormat="1" applyBorder="1" applyAlignment="1">
      <alignment horizontal="center" vertical="center" shrinkToFit="1"/>
    </xf>
    <xf numFmtId="176" fontId="0" fillId="0" borderId="51" xfId="0" applyNumberFormat="1" applyBorder="1" applyAlignment="1">
      <alignment horizontal="center" vertical="center" shrinkToFit="1"/>
    </xf>
    <xf numFmtId="176" fontId="0" fillId="0" borderId="52" xfId="0" applyNumberFormat="1" applyBorder="1" applyAlignment="1">
      <alignment horizontal="center" vertical="center" shrinkToFit="1"/>
    </xf>
    <xf numFmtId="177" fontId="0" fillId="0" borderId="53" xfId="0" applyNumberFormat="1" applyBorder="1" applyAlignment="1">
      <alignment vertical="center" shrinkToFit="1"/>
    </xf>
    <xf numFmtId="176" fontId="0" fillId="0" borderId="54" xfId="0" applyNumberFormat="1" applyBorder="1" applyAlignment="1">
      <alignment horizontal="center" vertical="center" shrinkToFit="1"/>
    </xf>
    <xf numFmtId="176" fontId="0" fillId="0" borderId="55" xfId="0" applyNumberFormat="1" applyBorder="1" applyAlignment="1">
      <alignment horizontal="center" vertical="center" shrinkToFit="1"/>
    </xf>
    <xf numFmtId="177" fontId="0" fillId="0" borderId="56" xfId="0" applyNumberFormat="1" applyBorder="1" applyAlignment="1">
      <alignment vertical="center" shrinkToFit="1"/>
    </xf>
    <xf numFmtId="176" fontId="0" fillId="0" borderId="57" xfId="0" applyNumberFormat="1" applyBorder="1" applyAlignment="1">
      <alignment horizontal="center" vertical="center" shrinkToFit="1"/>
    </xf>
    <xf numFmtId="177" fontId="0" fillId="0" borderId="58" xfId="0" applyNumberFormat="1" applyBorder="1" applyAlignment="1">
      <alignment vertical="center" shrinkToFit="1"/>
    </xf>
    <xf numFmtId="176" fontId="0" fillId="0" borderId="59" xfId="0" applyNumberFormat="1" applyBorder="1" applyAlignment="1">
      <alignment horizontal="center" vertical="center" shrinkToFit="1"/>
    </xf>
    <xf numFmtId="177" fontId="0" fillId="0" borderId="60" xfId="0" applyNumberFormat="1" applyBorder="1" applyAlignment="1">
      <alignment vertical="center" shrinkToFit="1"/>
    </xf>
    <xf numFmtId="177" fontId="0" fillId="0" borderId="61" xfId="0" applyNumberFormat="1" applyBorder="1" applyAlignment="1">
      <alignment vertical="center" shrinkToFit="1"/>
    </xf>
    <xf numFmtId="177" fontId="0" fillId="0" borderId="53" xfId="0" applyNumberFormat="1" applyBorder="1" applyAlignment="1" applyProtection="1">
      <alignment horizontal="right" vertical="center"/>
    </xf>
    <xf numFmtId="177" fontId="0" fillId="0" borderId="62" xfId="0" applyNumberFormat="1" applyBorder="1" applyAlignment="1" applyProtection="1">
      <alignment horizontal="right" vertical="center"/>
    </xf>
    <xf numFmtId="0" fontId="13" fillId="0" borderId="0" xfId="0" applyFont="1">
      <alignment vertical="center"/>
    </xf>
    <xf numFmtId="0" fontId="17" fillId="0" borderId="0" xfId="0" applyFont="1">
      <alignment vertical="center"/>
    </xf>
    <xf numFmtId="0" fontId="0" fillId="0" borderId="0" xfId="0">
      <alignment vertical="center"/>
    </xf>
    <xf numFmtId="0" fontId="0" fillId="0" borderId="0" xfId="0" applyAlignment="1">
      <alignment vertical="center" wrapText="1"/>
    </xf>
    <xf numFmtId="0" fontId="15" fillId="2" borderId="0" xfId="0" applyFont="1" applyFill="1">
      <alignment vertical="center"/>
    </xf>
    <xf numFmtId="0" fontId="0" fillId="0" borderId="0" xfId="0">
      <alignment vertical="center"/>
    </xf>
    <xf numFmtId="0" fontId="0" fillId="0" borderId="0" xfId="0" applyAlignment="1" applyProtection="1">
      <alignment vertical="center" wrapText="1"/>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vertical="center" wrapText="1"/>
    </xf>
    <xf numFmtId="0" fontId="15" fillId="0" borderId="0" xfId="0" applyFont="1">
      <alignment vertical="center"/>
    </xf>
    <xf numFmtId="0" fontId="0" fillId="0" borderId="65" xfId="0" applyBorder="1">
      <alignment vertical="center"/>
    </xf>
    <xf numFmtId="0" fontId="0" fillId="0" borderId="0" xfId="0" applyAlignment="1">
      <alignment vertical="top" wrapText="1"/>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justify" vertical="center"/>
    </xf>
    <xf numFmtId="0" fontId="27" fillId="0" borderId="0" xfId="0" applyFont="1" applyAlignment="1">
      <alignment vertical="center"/>
    </xf>
    <xf numFmtId="0" fontId="28" fillId="0" borderId="1" xfId="0" applyFont="1" applyBorder="1" applyAlignment="1">
      <alignment horizontal="center" vertical="top" wrapText="1"/>
    </xf>
    <xf numFmtId="0" fontId="28" fillId="0" borderId="66" xfId="0" applyFont="1" applyBorder="1" applyAlignment="1">
      <alignment horizontal="distributed" vertical="center" wrapText="1" indent="1"/>
    </xf>
    <xf numFmtId="0" fontId="28" fillId="0" borderId="67" xfId="0" applyFont="1" applyBorder="1" applyAlignment="1">
      <alignment horizontal="distributed" vertical="center" wrapText="1" indent="1"/>
    </xf>
    <xf numFmtId="0" fontId="28" fillId="0" borderId="68" xfId="0" applyFont="1" applyBorder="1" applyAlignment="1">
      <alignment horizontal="distributed" vertical="center" wrapText="1" indent="1"/>
    </xf>
    <xf numFmtId="0" fontId="29" fillId="0" borderId="69" xfId="0" applyFont="1" applyFill="1" applyBorder="1" applyAlignment="1">
      <alignment horizontal="center" vertical="top" wrapText="1"/>
    </xf>
    <xf numFmtId="0" fontId="30" fillId="0" borderId="0" xfId="0" applyFont="1">
      <alignment vertical="center"/>
    </xf>
    <xf numFmtId="0" fontId="0" fillId="0" borderId="70" xfId="0" applyBorder="1">
      <alignment vertical="center"/>
    </xf>
    <xf numFmtId="0" fontId="0" fillId="0" borderId="0" xfId="0" applyBorder="1">
      <alignment vertical="center"/>
    </xf>
    <xf numFmtId="0" fontId="31" fillId="0" borderId="0" xfId="0" applyFont="1" applyAlignment="1">
      <alignment horizontal="distributed" vertical="center"/>
    </xf>
    <xf numFmtId="0" fontId="30" fillId="0" borderId="20" xfId="0" applyFont="1" applyBorder="1">
      <alignment vertical="center"/>
    </xf>
    <xf numFmtId="0" fontId="0" fillId="0" borderId="71" xfId="0" applyBorder="1">
      <alignment vertical="center"/>
    </xf>
    <xf numFmtId="0" fontId="0" fillId="0" borderId="72" xfId="0" applyBorder="1">
      <alignment vertical="center"/>
    </xf>
    <xf numFmtId="0" fontId="31" fillId="0" borderId="0" xfId="0" applyFont="1">
      <alignment vertical="center"/>
    </xf>
    <xf numFmtId="0" fontId="30" fillId="0" borderId="70" xfId="0" applyFont="1" applyBorder="1">
      <alignment vertical="center"/>
    </xf>
    <xf numFmtId="0" fontId="30" fillId="0" borderId="72" xfId="0" applyFont="1" applyBorder="1">
      <alignment vertical="center"/>
    </xf>
    <xf numFmtId="0" fontId="30" fillId="0" borderId="0" xfId="0" applyFont="1" applyBorder="1">
      <alignment vertical="center"/>
    </xf>
    <xf numFmtId="0" fontId="0" fillId="0" borderId="0" xfId="0" applyAlignment="1">
      <alignment vertical="center"/>
    </xf>
    <xf numFmtId="0" fontId="18" fillId="0" borderId="0" xfId="0" applyFont="1" applyAlignment="1">
      <alignment horizontal="center" vertical="top" wrapText="1"/>
    </xf>
    <xf numFmtId="0" fontId="19" fillId="0" borderId="0" xfId="0" applyFont="1" applyAlignment="1">
      <alignment vertical="top"/>
    </xf>
    <xf numFmtId="0" fontId="4" fillId="0" borderId="0" xfId="2">
      <alignment vertical="center"/>
    </xf>
    <xf numFmtId="0" fontId="4" fillId="2" borderId="0" xfId="2" applyFill="1">
      <alignment vertical="center"/>
    </xf>
    <xf numFmtId="0" fontId="5" fillId="2" borderId="0" xfId="2" applyFont="1" applyFill="1" applyAlignment="1">
      <alignment horizontal="justify" vertical="center"/>
    </xf>
    <xf numFmtId="0" fontId="6" fillId="2" borderId="0" xfId="2" applyFont="1" applyFill="1" applyAlignment="1">
      <alignment horizontal="justify" vertical="center"/>
    </xf>
    <xf numFmtId="0" fontId="7" fillId="2" borderId="73" xfId="2" applyFont="1" applyFill="1" applyBorder="1" applyAlignment="1">
      <alignment horizontal="justify" vertical="top" wrapText="1"/>
    </xf>
    <xf numFmtId="0" fontId="8" fillId="2" borderId="1" xfId="2" applyFont="1" applyFill="1" applyBorder="1" applyAlignment="1">
      <alignment horizontal="distributed" vertical="center" wrapText="1" indent="3"/>
    </xf>
    <xf numFmtId="0" fontId="7" fillId="2" borderId="74" xfId="2" applyFont="1" applyFill="1" applyBorder="1" applyAlignment="1">
      <alignment horizontal="justify" vertical="top" wrapText="1"/>
    </xf>
    <xf numFmtId="0" fontId="9" fillId="2" borderId="0" xfId="2" applyFont="1" applyFill="1" applyAlignment="1">
      <alignment horizontal="justify" vertical="center"/>
    </xf>
    <xf numFmtId="0" fontId="29" fillId="0" borderId="67" xfId="0" applyFont="1" applyBorder="1" applyAlignment="1">
      <alignment horizontal="distributed" vertical="center" wrapText="1" indent="1"/>
    </xf>
    <xf numFmtId="0" fontId="29" fillId="0" borderId="75" xfId="0" applyFont="1" applyBorder="1" applyAlignment="1" applyProtection="1">
      <alignment horizontal="distributed" vertical="center" wrapText="1" indent="1"/>
      <protection locked="0"/>
    </xf>
    <xf numFmtId="0" fontId="0" fillId="0" borderId="76" xfId="0" applyBorder="1" applyAlignment="1">
      <alignment horizontal="distributed" vertical="center" indent="1"/>
    </xf>
    <xf numFmtId="0" fontId="0" fillId="0" borderId="77" xfId="0" applyBorder="1" applyAlignment="1">
      <alignment horizontal="distributed" vertical="center" indent="1"/>
    </xf>
    <xf numFmtId="0" fontId="0" fillId="0" borderId="78" xfId="0" applyBorder="1" applyAlignment="1">
      <alignment horizontal="center" vertical="center" justifyLastLine="1"/>
    </xf>
    <xf numFmtId="177" fontId="0" fillId="0" borderId="18" xfId="0" applyNumberFormat="1" applyBorder="1" applyAlignment="1">
      <alignment horizontal="right" vertical="center"/>
    </xf>
    <xf numFmtId="177" fontId="0" fillId="0" borderId="18" xfId="0" applyNumberFormat="1" applyBorder="1" applyAlignment="1" applyProtection="1">
      <alignment horizontal="left" vertical="top" wrapText="1"/>
      <protection locked="0"/>
    </xf>
    <xf numFmtId="0" fontId="13" fillId="0" borderId="0" xfId="0" applyFont="1" applyProtection="1">
      <alignment vertical="center"/>
    </xf>
    <xf numFmtId="0" fontId="0" fillId="0" borderId="0" xfId="0" applyProtection="1">
      <alignment vertical="center"/>
    </xf>
    <xf numFmtId="177" fontId="13" fillId="0" borderId="0" xfId="0" applyNumberFormat="1" applyFont="1" applyFill="1" applyBorder="1" applyAlignment="1" applyProtection="1">
      <alignment horizontal="right" vertical="center"/>
    </xf>
    <xf numFmtId="0" fontId="32" fillId="0" borderId="0" xfId="0" applyFont="1" applyAlignment="1">
      <alignment vertical="center" wrapText="1"/>
    </xf>
    <xf numFmtId="0" fontId="0" fillId="0" borderId="20" xfId="0" applyBorder="1">
      <alignment vertical="center"/>
    </xf>
    <xf numFmtId="0" fontId="0" fillId="0" borderId="71" xfId="0" applyBorder="1">
      <alignment vertical="center"/>
    </xf>
    <xf numFmtId="0" fontId="28" fillId="2" borderId="68" xfId="0" applyFont="1" applyFill="1" applyBorder="1" applyAlignment="1">
      <alignment horizontal="center" wrapText="1"/>
    </xf>
    <xf numFmtId="0" fontId="28" fillId="2" borderId="79" xfId="0" applyFont="1" applyFill="1" applyBorder="1" applyAlignment="1">
      <alignment horizontal="distributed" wrapText="1" indent="1"/>
    </xf>
    <xf numFmtId="0" fontId="0" fillId="0" borderId="80" xfId="0" applyBorder="1" applyAlignment="1">
      <alignment horizontal="distributed" vertical="center" indent="1"/>
    </xf>
    <xf numFmtId="0" fontId="0" fillId="2" borderId="0" xfId="0" applyFill="1" applyAlignment="1">
      <alignment vertical="center" wrapText="1"/>
    </xf>
    <xf numFmtId="0" fontId="15" fillId="2" borderId="0" xfId="0" applyFont="1" applyFill="1" applyAlignment="1">
      <alignment vertical="center"/>
    </xf>
    <xf numFmtId="0" fontId="0"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16" fillId="2" borderId="12" xfId="0" applyFont="1" applyFill="1" applyBorder="1" applyAlignment="1">
      <alignment horizontal="right" vertical="top"/>
    </xf>
    <xf numFmtId="0" fontId="16" fillId="2" borderId="65" xfId="0" applyFont="1" applyFill="1" applyBorder="1" applyAlignment="1">
      <alignment horizontal="right" vertical="top"/>
    </xf>
    <xf numFmtId="0" fontId="15" fillId="0" borderId="0" xfId="0" applyFont="1" applyAlignment="1">
      <alignment vertical="center"/>
    </xf>
    <xf numFmtId="0" fontId="0" fillId="0" borderId="65" xfId="0" applyBorder="1">
      <alignment vertical="center"/>
    </xf>
    <xf numFmtId="177" fontId="0" fillId="0" borderId="20" xfId="0" applyNumberFormat="1" applyBorder="1" applyAlignment="1">
      <alignment horizontal="right" vertical="center"/>
    </xf>
    <xf numFmtId="177" fontId="0" fillId="0" borderId="11" xfId="0" applyNumberFormat="1" applyBorder="1" applyAlignment="1">
      <alignment horizontal="right" vertical="center"/>
    </xf>
    <xf numFmtId="181" fontId="0" fillId="0" borderId="81" xfId="0" applyNumberFormat="1" applyBorder="1" applyAlignment="1">
      <alignment horizontal="right" vertical="center"/>
    </xf>
    <xf numFmtId="177" fontId="0" fillId="0" borderId="82" xfId="0" applyNumberFormat="1" applyBorder="1" applyAlignment="1">
      <alignment horizontal="right" vertical="center"/>
    </xf>
    <xf numFmtId="177" fontId="0" fillId="0" borderId="83" xfId="0" applyNumberFormat="1" applyBorder="1" applyAlignment="1">
      <alignment horizontal="right" vertical="center"/>
    </xf>
    <xf numFmtId="177" fontId="0" fillId="0" borderId="82"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1"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82"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0" fillId="0" borderId="11"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2" xfId="0" applyNumberFormat="1" applyFill="1" applyBorder="1" applyAlignment="1" applyProtection="1">
      <alignment horizontal="right" vertical="center"/>
      <protection locked="0"/>
    </xf>
    <xf numFmtId="0" fontId="29" fillId="0" borderId="75" xfId="0" applyFont="1" applyBorder="1" applyAlignment="1">
      <alignment horizontal="distributed" vertical="center" wrapText="1" indent="1"/>
    </xf>
    <xf numFmtId="179" fontId="33" fillId="0" borderId="15" xfId="0" applyNumberFormat="1" applyFont="1" applyBorder="1" applyAlignment="1" applyProtection="1">
      <alignment horizontal="distributed" vertical="center" indent="1"/>
      <protection locked="0"/>
    </xf>
    <xf numFmtId="179" fontId="33" fillId="0" borderId="84" xfId="0" applyNumberFormat="1" applyFont="1" applyBorder="1" applyAlignment="1" applyProtection="1">
      <alignment horizontal="distributed" vertical="center" indent="1"/>
      <protection locked="0"/>
    </xf>
    <xf numFmtId="179" fontId="33" fillId="0" borderId="85" xfId="0" applyNumberFormat="1" applyFont="1" applyBorder="1" applyAlignment="1" applyProtection="1">
      <alignment horizontal="distributed" vertical="center" indent="1"/>
      <protection locked="0"/>
    </xf>
    <xf numFmtId="179" fontId="33" fillId="0" borderId="15" xfId="0" applyNumberFormat="1" applyFont="1" applyFill="1" applyBorder="1" applyAlignment="1" applyProtection="1">
      <alignment horizontal="distributed" vertical="center" indent="1"/>
      <protection locked="0"/>
    </xf>
    <xf numFmtId="179" fontId="33" fillId="0" borderId="86" xfId="0" applyNumberFormat="1" applyFont="1" applyBorder="1" applyAlignment="1" applyProtection="1">
      <alignment horizontal="distributed" vertical="center" indent="1"/>
      <protection locked="0"/>
    </xf>
    <xf numFmtId="0" fontId="33" fillId="0" borderId="87" xfId="0" applyFont="1" applyBorder="1" applyAlignment="1" applyProtection="1">
      <alignment horizontal="center" vertical="center"/>
      <protection locked="0"/>
    </xf>
    <xf numFmtId="0" fontId="33" fillId="0" borderId="87" xfId="0" applyFont="1" applyBorder="1" applyAlignment="1" applyProtection="1">
      <alignment horizontal="right" vertical="center"/>
      <protection locked="0"/>
    </xf>
    <xf numFmtId="0" fontId="33" fillId="0" borderId="77" xfId="0" applyFont="1" applyBorder="1" applyAlignment="1">
      <alignment horizontal="right" vertical="center"/>
    </xf>
    <xf numFmtId="0" fontId="33" fillId="0" borderId="82" xfId="0" applyFont="1" applyBorder="1" applyAlignment="1">
      <alignment horizontal="right" vertical="center"/>
    </xf>
    <xf numFmtId="180" fontId="33" fillId="0" borderId="77" xfId="0" applyNumberFormat="1" applyFont="1" applyBorder="1" applyAlignment="1">
      <alignment horizontal="left" vertical="center"/>
    </xf>
    <xf numFmtId="0" fontId="33" fillId="0" borderId="9" xfId="0" applyFont="1" applyBorder="1" applyAlignment="1" applyProtection="1">
      <alignment horizontal="center" vertical="center" shrinkToFit="1"/>
      <protection locked="0"/>
    </xf>
    <xf numFmtId="177" fontId="33" fillId="0" borderId="9" xfId="0" applyNumberFormat="1" applyFont="1" applyBorder="1" applyAlignment="1" applyProtection="1">
      <alignment horizontal="right" vertical="center"/>
      <protection locked="0"/>
    </xf>
    <xf numFmtId="181" fontId="33" fillId="0" borderId="9" xfId="0" applyNumberFormat="1" applyFont="1" applyBorder="1" applyProtection="1">
      <alignment vertical="center"/>
      <protection locked="0"/>
    </xf>
    <xf numFmtId="0" fontId="33" fillId="0" borderId="75" xfId="0" applyFont="1" applyBorder="1" applyAlignment="1" applyProtection="1">
      <alignment horizontal="center" vertical="center"/>
      <protection locked="0"/>
    </xf>
    <xf numFmtId="0" fontId="33" fillId="0" borderId="75" xfId="0" applyFont="1" applyBorder="1" applyAlignment="1" applyProtection="1">
      <alignment horizontal="right" vertical="center"/>
      <protection locked="0"/>
    </xf>
    <xf numFmtId="0" fontId="33" fillId="0" borderId="76" xfId="0" applyFont="1" applyBorder="1" applyAlignment="1">
      <alignment horizontal="right" vertical="center"/>
    </xf>
    <xf numFmtId="0" fontId="33" fillId="0" borderId="2" xfId="0" applyFont="1" applyBorder="1" applyAlignment="1" applyProtection="1">
      <alignment horizontal="distributed" vertical="center" indent="1"/>
      <protection locked="0"/>
    </xf>
    <xf numFmtId="0" fontId="33" fillId="0" borderId="11" xfId="0" applyFont="1" applyBorder="1" applyAlignment="1">
      <alignment horizontal="right" vertical="center"/>
    </xf>
    <xf numFmtId="180" fontId="33" fillId="0" borderId="76" xfId="0" applyNumberFormat="1" applyFont="1" applyBorder="1" applyAlignment="1">
      <alignment horizontal="left" vertical="center"/>
    </xf>
    <xf numFmtId="0" fontId="33" fillId="0" borderId="2" xfId="0" applyFont="1" applyBorder="1" applyAlignment="1" applyProtection="1">
      <alignment horizontal="center" vertical="center" shrinkToFit="1"/>
      <protection locked="0"/>
    </xf>
    <xf numFmtId="177" fontId="33" fillId="0" borderId="2" xfId="0" applyNumberFormat="1" applyFont="1" applyBorder="1" applyAlignment="1" applyProtection="1">
      <alignment horizontal="right" vertical="center"/>
      <protection locked="0"/>
    </xf>
    <xf numFmtId="181" fontId="33" fillId="0" borderId="2" xfId="0" applyNumberFormat="1" applyFont="1" applyBorder="1" applyProtection="1">
      <alignment vertical="center"/>
      <protection locked="0"/>
    </xf>
    <xf numFmtId="0" fontId="33" fillId="0" borderId="88" xfId="0" applyFont="1" applyBorder="1" applyAlignment="1" applyProtection="1">
      <alignment horizontal="center" vertical="center"/>
      <protection locked="0"/>
    </xf>
    <xf numFmtId="0" fontId="33" fillId="0" borderId="88" xfId="0" applyFont="1" applyBorder="1" applyAlignment="1" applyProtection="1">
      <alignment horizontal="right" vertical="center"/>
      <protection locked="0"/>
    </xf>
    <xf numFmtId="0" fontId="33" fillId="0" borderId="89" xfId="0" applyFont="1" applyBorder="1" applyAlignment="1">
      <alignment horizontal="right" vertical="center"/>
    </xf>
    <xf numFmtId="0" fontId="33" fillId="0" borderId="90" xfId="0" applyFont="1" applyBorder="1" applyAlignment="1" applyProtection="1">
      <alignment horizontal="center" vertical="center"/>
      <protection locked="0"/>
    </xf>
    <xf numFmtId="0" fontId="33" fillId="0" borderId="83" xfId="0" applyFont="1" applyBorder="1" applyAlignment="1">
      <alignment horizontal="right" vertical="center"/>
    </xf>
    <xf numFmtId="180" fontId="33" fillId="0" borderId="89" xfId="0" applyNumberFormat="1" applyFont="1" applyBorder="1" applyAlignment="1">
      <alignment horizontal="left" vertical="center"/>
    </xf>
    <xf numFmtId="177" fontId="33" fillId="0" borderId="90" xfId="0" applyNumberFormat="1" applyFont="1" applyBorder="1" applyAlignment="1" applyProtection="1">
      <alignment horizontal="right" vertical="center"/>
      <protection locked="0"/>
    </xf>
    <xf numFmtId="181" fontId="33" fillId="0" borderId="90" xfId="0" applyNumberFormat="1" applyFont="1" applyBorder="1" applyProtection="1">
      <alignment vertical="center"/>
      <protection locked="0"/>
    </xf>
    <xf numFmtId="177" fontId="33" fillId="0" borderId="5" xfId="0" applyNumberFormat="1" applyFont="1" applyBorder="1" applyAlignment="1" applyProtection="1">
      <alignment horizontal="right" vertical="center"/>
      <protection locked="0"/>
    </xf>
    <xf numFmtId="0" fontId="33" fillId="0" borderId="20" xfId="0" applyFont="1" applyBorder="1" applyAlignment="1">
      <alignment horizontal="right" vertical="center"/>
    </xf>
    <xf numFmtId="180" fontId="33" fillId="0" borderId="71" xfId="0" applyNumberFormat="1" applyFont="1" applyBorder="1" applyAlignment="1">
      <alignment horizontal="left" vertical="center"/>
    </xf>
    <xf numFmtId="0" fontId="33" fillId="0" borderId="11" xfId="0" applyFont="1" applyFill="1" applyBorder="1" applyAlignment="1">
      <alignment horizontal="right" vertical="center"/>
    </xf>
    <xf numFmtId="180" fontId="33" fillId="0" borderId="76" xfId="0" applyNumberFormat="1" applyFont="1" applyFill="1" applyBorder="1" applyAlignment="1">
      <alignment horizontal="left" vertical="center"/>
    </xf>
    <xf numFmtId="177" fontId="33" fillId="0" borderId="2" xfId="0" applyNumberFormat="1" applyFont="1" applyFill="1" applyBorder="1" applyAlignment="1" applyProtection="1">
      <alignment horizontal="right" vertical="center"/>
      <protection locked="0"/>
    </xf>
    <xf numFmtId="181" fontId="33" fillId="0" borderId="2" xfId="0" applyNumberFormat="1" applyFont="1" applyFill="1" applyBorder="1" applyProtection="1">
      <alignment vertical="center"/>
      <protection locked="0"/>
    </xf>
    <xf numFmtId="0" fontId="33" fillId="0" borderId="70" xfId="0" applyFont="1" applyBorder="1" applyAlignment="1" applyProtection="1">
      <alignment horizontal="center" vertical="center"/>
      <protection locked="0"/>
    </xf>
    <xf numFmtId="0" fontId="33" fillId="0" borderId="70" xfId="0" applyFont="1" applyBorder="1" applyAlignment="1" applyProtection="1">
      <alignment horizontal="right" vertical="center"/>
      <protection locked="0"/>
    </xf>
    <xf numFmtId="0" fontId="33" fillId="0" borderId="71" xfId="0" applyFont="1" applyBorder="1" applyAlignment="1">
      <alignment horizontal="right" vertical="center"/>
    </xf>
    <xf numFmtId="0" fontId="33" fillId="0" borderId="5" xfId="0" applyFont="1" applyBorder="1" applyAlignment="1" applyProtection="1">
      <alignment horizontal="distributed" vertical="center" indent="1"/>
      <protection locked="0"/>
    </xf>
    <xf numFmtId="181" fontId="33" fillId="0" borderId="5" xfId="0" applyNumberFormat="1" applyFont="1" applyBorder="1" applyProtection="1">
      <alignment vertical="center"/>
      <protection locked="0"/>
    </xf>
    <xf numFmtId="177" fontId="33" fillId="0" borderId="9" xfId="0" applyNumberFormat="1" applyFont="1" applyFill="1" applyBorder="1" applyAlignment="1" applyProtection="1">
      <alignment horizontal="right" vertical="center"/>
      <protection locked="0"/>
    </xf>
    <xf numFmtId="0" fontId="33" fillId="0" borderId="2" xfId="0" applyFont="1" applyBorder="1" applyAlignment="1" applyProtection="1">
      <alignment horizontal="center" vertical="center"/>
      <protection locked="0"/>
    </xf>
    <xf numFmtId="0" fontId="33" fillId="0" borderId="87" xfId="0" applyNumberFormat="1" applyFont="1" applyBorder="1" applyAlignment="1" applyProtection="1">
      <alignment horizontal="center" vertical="center"/>
      <protection locked="0"/>
    </xf>
    <xf numFmtId="0" fontId="33" fillId="0" borderId="75" xfId="0" applyNumberFormat="1" applyFont="1" applyBorder="1" applyAlignment="1" applyProtection="1">
      <alignment horizontal="center" vertical="center"/>
      <protection locked="0"/>
    </xf>
    <xf numFmtId="0" fontId="33" fillId="0" borderId="88" xfId="0" applyNumberFormat="1" applyFont="1" applyBorder="1" applyAlignment="1" applyProtection="1">
      <alignment horizontal="center" vertical="center"/>
      <protection locked="0"/>
    </xf>
    <xf numFmtId="0" fontId="33" fillId="0" borderId="70" xfId="0" applyNumberFormat="1" applyFont="1" applyBorder="1" applyAlignment="1" applyProtection="1">
      <alignment horizontal="center" vertical="center"/>
      <protection locked="0"/>
    </xf>
    <xf numFmtId="0" fontId="33" fillId="0" borderId="75" xfId="0" applyNumberFormat="1" applyFont="1" applyFill="1" applyBorder="1" applyAlignment="1" applyProtection="1">
      <alignment horizontal="center" vertical="center"/>
      <protection locked="0"/>
    </xf>
    <xf numFmtId="177" fontId="33" fillId="0" borderId="5" xfId="0" applyNumberFormat="1" applyFont="1" applyBorder="1" applyAlignment="1" applyProtection="1">
      <alignment horizontal="right" vertical="center"/>
    </xf>
    <xf numFmtId="179" fontId="33" fillId="0" borderId="86" xfId="0" applyNumberFormat="1" applyFont="1" applyBorder="1" applyAlignment="1" applyProtection="1">
      <alignment horizontal="distributed" vertical="center" indent="1"/>
    </xf>
    <xf numFmtId="177" fontId="33" fillId="0" borderId="2" xfId="0" applyNumberFormat="1" applyFont="1" applyBorder="1" applyAlignment="1" applyProtection="1">
      <alignment horizontal="right" vertical="center"/>
    </xf>
    <xf numFmtId="179" fontId="33" fillId="0" borderId="15" xfId="0" applyNumberFormat="1" applyFont="1" applyBorder="1" applyAlignment="1" applyProtection="1">
      <alignment horizontal="distributed" vertical="center" indent="1"/>
    </xf>
    <xf numFmtId="177" fontId="33" fillId="0" borderId="90" xfId="0" applyNumberFormat="1" applyFont="1" applyBorder="1" applyAlignment="1" applyProtection="1">
      <alignment horizontal="right" vertical="center"/>
    </xf>
    <xf numFmtId="179" fontId="33" fillId="0" borderId="84" xfId="0" applyNumberFormat="1" applyFont="1" applyBorder="1" applyAlignment="1" applyProtection="1">
      <alignment horizontal="distributed" vertical="center" indent="1"/>
    </xf>
    <xf numFmtId="0" fontId="33" fillId="0" borderId="91" xfId="0" applyFont="1" applyBorder="1" applyAlignment="1">
      <alignment horizontal="center" wrapText="1"/>
    </xf>
    <xf numFmtId="0" fontId="16" fillId="0" borderId="3" xfId="0" applyFont="1" applyBorder="1" applyAlignment="1">
      <alignment horizontal="right" vertical="top" wrapText="1"/>
    </xf>
    <xf numFmtId="0" fontId="16" fillId="0" borderId="92" xfId="0" applyFont="1" applyBorder="1" applyAlignment="1">
      <alignment horizontal="right" vertical="top" wrapText="1"/>
    </xf>
    <xf numFmtId="0" fontId="33" fillId="0" borderId="75" xfId="0" applyFont="1" applyBorder="1" applyAlignment="1">
      <alignment horizontal="right" vertical="center"/>
    </xf>
    <xf numFmtId="0" fontId="33" fillId="0" borderId="87" xfId="0" applyFont="1" applyBorder="1" applyAlignment="1">
      <alignment horizontal="right" vertical="center"/>
    </xf>
    <xf numFmtId="0" fontId="33" fillId="0" borderId="88" xfId="0" applyFont="1" applyBorder="1" applyAlignment="1">
      <alignment horizontal="right" vertical="center"/>
    </xf>
    <xf numFmtId="0" fontId="33" fillId="0" borderId="70" xfId="0" applyFont="1" applyBorder="1" applyAlignment="1">
      <alignment horizontal="right" vertical="center"/>
    </xf>
    <xf numFmtId="0" fontId="29" fillId="0" borderId="0"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0" xfId="0" applyFont="1" applyBorder="1" applyAlignment="1" applyProtection="1">
      <alignment horizontal="center" vertical="center" wrapText="1"/>
      <protection locked="0"/>
    </xf>
    <xf numFmtId="181" fontId="28" fillId="0" borderId="75" xfId="0" applyNumberFormat="1" applyFont="1" applyBorder="1" applyAlignment="1">
      <alignment horizontal="right" vertical="center" wrapText="1" indent="1"/>
    </xf>
    <xf numFmtId="181" fontId="28" fillId="0" borderId="67" xfId="0" applyNumberFormat="1" applyFont="1" applyBorder="1" applyAlignment="1">
      <alignment horizontal="right" vertical="center" wrapText="1" indent="1"/>
    </xf>
    <xf numFmtId="181" fontId="28" fillId="0" borderId="75" xfId="0" applyNumberFormat="1" applyFont="1" applyBorder="1" applyAlignment="1" applyProtection="1">
      <alignment horizontal="right" vertical="center" wrapText="1" indent="1"/>
      <protection locked="0"/>
    </xf>
    <xf numFmtId="0" fontId="0" fillId="2" borderId="0" xfId="0" applyFill="1" applyAlignment="1">
      <alignment vertical="center" wrapText="1"/>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76" xfId="0" applyBorder="1" applyAlignment="1">
      <alignment horizontal="center" vertical="center"/>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70" xfId="0" applyBorder="1">
      <alignment vertical="center"/>
    </xf>
    <xf numFmtId="0" fontId="0" fillId="0" borderId="65" xfId="0" applyBorder="1">
      <alignment vertical="center"/>
    </xf>
    <xf numFmtId="0" fontId="31"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3" fillId="0" borderId="81" xfId="0" applyFont="1" applyBorder="1" applyAlignment="1">
      <alignment horizontal="right" vertical="center"/>
    </xf>
    <xf numFmtId="0" fontId="33" fillId="0" borderId="72" xfId="0" applyNumberFormat="1" applyFont="1" applyBorder="1" applyAlignment="1" applyProtection="1">
      <alignment horizontal="center" vertical="center"/>
      <protection locked="0"/>
    </xf>
    <xf numFmtId="180" fontId="33" fillId="0" borderId="19" xfId="0" applyNumberFormat="1" applyFont="1" applyBorder="1" applyAlignment="1">
      <alignment horizontal="left" vertical="center"/>
    </xf>
    <xf numFmtId="177" fontId="33" fillId="0" borderId="95" xfId="0" applyNumberFormat="1" applyFont="1" applyBorder="1" applyAlignment="1" applyProtection="1">
      <alignment horizontal="right" vertical="center"/>
      <protection locked="0"/>
    </xf>
    <xf numFmtId="181" fontId="33" fillId="0" borderId="95" xfId="0" applyNumberFormat="1" applyFont="1" applyBorder="1" applyProtection="1">
      <alignment vertical="center"/>
      <protection locked="0"/>
    </xf>
    <xf numFmtId="179" fontId="33" fillId="0" borderId="14" xfId="0" applyNumberFormat="1" applyFont="1" applyBorder="1" applyAlignment="1" applyProtection="1">
      <alignment horizontal="distributed" vertical="center" indent="1"/>
      <protection locked="0"/>
    </xf>
    <xf numFmtId="0" fontId="33" fillId="0" borderId="2" xfId="0" applyFont="1" applyFill="1" applyBorder="1" applyAlignment="1" applyProtection="1">
      <alignment horizontal="distributed" vertical="center" indent="1"/>
      <protection locked="0"/>
    </xf>
    <xf numFmtId="0" fontId="33" fillId="0" borderId="90" xfId="0" applyFont="1" applyFill="1" applyBorder="1" applyAlignment="1" applyProtection="1">
      <alignment horizontal="distributed" vertical="center" indent="1"/>
      <protection locked="0"/>
    </xf>
    <xf numFmtId="0" fontId="33" fillId="0" borderId="9" xfId="0" applyFont="1" applyFill="1" applyBorder="1" applyAlignment="1" applyProtection="1">
      <alignment horizontal="distributed" vertical="center" indent="1"/>
      <protection locked="0"/>
    </xf>
    <xf numFmtId="0" fontId="34" fillId="0" borderId="11" xfId="0" applyFont="1" applyBorder="1" applyAlignment="1">
      <alignment horizontal="right" vertical="center"/>
    </xf>
    <xf numFmtId="0" fontId="34" fillId="0" borderId="75" xfId="0" applyNumberFormat="1" applyFont="1" applyBorder="1" applyAlignment="1" applyProtection="1">
      <alignment horizontal="center" vertical="center"/>
      <protection locked="0"/>
    </xf>
    <xf numFmtId="180" fontId="34" fillId="0" borderId="76" xfId="0" applyNumberFormat="1" applyFont="1" applyBorder="1" applyAlignment="1">
      <alignment horizontal="left" vertical="center"/>
    </xf>
    <xf numFmtId="177" fontId="34" fillId="0" borderId="2" xfId="0" applyNumberFormat="1" applyFont="1" applyBorder="1" applyAlignment="1" applyProtection="1">
      <alignment horizontal="right" vertical="center"/>
      <protection locked="0"/>
    </xf>
    <xf numFmtId="181" fontId="34" fillId="0" borderId="2" xfId="0" applyNumberFormat="1" applyFont="1" applyBorder="1" applyProtection="1">
      <alignment vertical="center"/>
      <protection locked="0"/>
    </xf>
    <xf numFmtId="179" fontId="34" fillId="0" borderId="15" xfId="0" applyNumberFormat="1" applyFont="1" applyBorder="1" applyAlignment="1" applyProtection="1">
      <alignment horizontal="distributed" vertical="center" indent="1"/>
      <protection locked="0"/>
    </xf>
    <xf numFmtId="0" fontId="33" fillId="0" borderId="0" xfId="0" applyFont="1" applyBorder="1" applyAlignment="1">
      <alignment horizontal="right" vertical="center"/>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0" fontId="33" fillId="0" borderId="0" xfId="0" applyNumberFormat="1" applyFont="1" applyBorder="1" applyAlignment="1" applyProtection="1">
      <alignment horizontal="center" vertical="center"/>
      <protection locked="0"/>
    </xf>
    <xf numFmtId="0" fontId="33" fillId="0" borderId="0" xfId="0" applyFont="1" applyBorder="1" applyAlignment="1" applyProtection="1">
      <alignment horizontal="distributed" vertical="center" indent="1"/>
      <protection locked="0"/>
    </xf>
    <xf numFmtId="180" fontId="33" fillId="0" borderId="0" xfId="0" applyNumberFormat="1" applyFont="1" applyBorder="1" applyAlignment="1">
      <alignment horizontal="left" vertical="center"/>
    </xf>
    <xf numFmtId="0" fontId="33" fillId="0" borderId="0" xfId="0" applyFont="1" applyBorder="1" applyAlignment="1" applyProtection="1">
      <alignment horizontal="center" vertical="center" shrinkToFit="1"/>
      <protection locked="0"/>
    </xf>
    <xf numFmtId="177" fontId="33" fillId="0" borderId="0" xfId="0" applyNumberFormat="1" applyFont="1" applyBorder="1" applyAlignment="1" applyProtection="1">
      <alignment horizontal="right" vertical="center"/>
      <protection locked="0"/>
    </xf>
    <xf numFmtId="181" fontId="33" fillId="0" borderId="0" xfId="0" applyNumberFormat="1" applyFont="1" applyBorder="1" applyProtection="1">
      <alignment vertical="center"/>
      <protection locked="0"/>
    </xf>
    <xf numFmtId="179" fontId="33" fillId="0" borderId="0" xfId="0" applyNumberFormat="1" applyFont="1" applyBorder="1" applyAlignment="1" applyProtection="1">
      <alignment horizontal="distributed" vertical="center" indent="1"/>
      <protection locked="0"/>
    </xf>
    <xf numFmtId="0" fontId="33" fillId="0" borderId="82" xfId="0" applyFont="1" applyFill="1" applyBorder="1" applyAlignment="1">
      <alignment horizontal="right" vertical="center"/>
    </xf>
    <xf numFmtId="0" fontId="33" fillId="0" borderId="87" xfId="0" applyFont="1" applyFill="1" applyBorder="1" applyAlignment="1" applyProtection="1">
      <alignment horizontal="center" vertical="center"/>
      <protection locked="0"/>
    </xf>
    <xf numFmtId="0" fontId="33" fillId="0" borderId="87" xfId="0" applyFont="1" applyFill="1" applyBorder="1" applyAlignment="1" applyProtection="1">
      <alignment horizontal="right" vertical="center"/>
      <protection locked="0"/>
    </xf>
    <xf numFmtId="0" fontId="33" fillId="0" borderId="75" xfId="0" applyFont="1" applyFill="1" applyBorder="1" applyAlignment="1" applyProtection="1">
      <alignment horizontal="center" vertical="center"/>
      <protection locked="0"/>
    </xf>
    <xf numFmtId="0" fontId="33" fillId="0" borderId="75" xfId="0" applyFont="1" applyFill="1" applyBorder="1" applyAlignment="1" applyProtection="1">
      <alignment horizontal="right" vertical="center"/>
      <protection locked="0"/>
    </xf>
    <xf numFmtId="0" fontId="33" fillId="0" borderId="81" xfId="0" applyFont="1" applyFill="1" applyBorder="1" applyAlignment="1">
      <alignment horizontal="right" vertical="center"/>
    </xf>
    <xf numFmtId="0" fontId="33" fillId="0" borderId="72" xfId="0" applyFont="1" applyFill="1" applyBorder="1" applyAlignment="1" applyProtection="1">
      <alignment horizontal="center" vertical="center"/>
      <protection locked="0"/>
    </xf>
    <xf numFmtId="0" fontId="33" fillId="0" borderId="72" xfId="0" applyFont="1" applyFill="1" applyBorder="1" applyAlignment="1" applyProtection="1">
      <alignment horizontal="right" vertical="center"/>
      <protection locked="0"/>
    </xf>
    <xf numFmtId="0" fontId="33" fillId="0" borderId="83" xfId="0" applyFont="1" applyFill="1" applyBorder="1" applyAlignment="1">
      <alignment horizontal="right" vertical="center"/>
    </xf>
    <xf numFmtId="0" fontId="33" fillId="0" borderId="88" xfId="0" applyFont="1" applyFill="1" applyBorder="1" applyAlignment="1" applyProtection="1">
      <alignment horizontal="center" vertical="center"/>
      <protection locked="0"/>
    </xf>
    <xf numFmtId="0" fontId="33" fillId="0" borderId="88" xfId="0" applyFont="1" applyFill="1" applyBorder="1" applyAlignment="1" applyProtection="1">
      <alignment horizontal="right" vertical="center"/>
      <protection locked="0"/>
    </xf>
    <xf numFmtId="0" fontId="33" fillId="0" borderId="77" xfId="0" applyFont="1" applyFill="1" applyBorder="1" applyAlignment="1">
      <alignment horizontal="right" vertical="center"/>
    </xf>
    <xf numFmtId="0" fontId="33" fillId="0" borderId="76" xfId="0" applyFont="1" applyFill="1" applyBorder="1" applyAlignment="1">
      <alignment horizontal="right" vertical="center"/>
    </xf>
    <xf numFmtId="0" fontId="33" fillId="0" borderId="19" xfId="0" applyFont="1" applyFill="1" applyBorder="1" applyAlignment="1">
      <alignment horizontal="right" vertical="center"/>
    </xf>
    <xf numFmtId="0" fontId="33" fillId="0" borderId="89" xfId="0" applyFont="1" applyFill="1" applyBorder="1" applyAlignment="1">
      <alignment horizontal="right" vertical="center"/>
    </xf>
    <xf numFmtId="0" fontId="33" fillId="0" borderId="70" xfId="0" applyFont="1" applyFill="1" applyBorder="1" applyAlignment="1">
      <alignment horizontal="right" vertical="center"/>
    </xf>
    <xf numFmtId="0" fontId="33" fillId="0" borderId="70" xfId="0" applyFont="1" applyFill="1" applyBorder="1" applyAlignment="1" applyProtection="1">
      <alignment horizontal="center" vertical="center"/>
      <protection locked="0"/>
    </xf>
    <xf numFmtId="0" fontId="33" fillId="0" borderId="70" xfId="0" applyFont="1" applyFill="1" applyBorder="1" applyAlignment="1" applyProtection="1">
      <alignment horizontal="right" vertical="center"/>
      <protection locked="0"/>
    </xf>
    <xf numFmtId="0" fontId="33" fillId="0" borderId="71" xfId="0" applyFont="1" applyFill="1" applyBorder="1" applyAlignment="1">
      <alignment horizontal="right" vertical="center"/>
    </xf>
    <xf numFmtId="0" fontId="33" fillId="0" borderId="75" xfId="0" applyFont="1" applyFill="1" applyBorder="1" applyAlignment="1">
      <alignment horizontal="right" vertical="center"/>
    </xf>
    <xf numFmtId="0" fontId="34" fillId="0" borderId="75" xfId="0" applyFont="1" applyFill="1" applyBorder="1" applyAlignment="1">
      <alignment horizontal="right" vertical="center"/>
    </xf>
    <xf numFmtId="0" fontId="34" fillId="0" borderId="75" xfId="0" applyFont="1" applyFill="1" applyBorder="1" applyAlignment="1" applyProtection="1">
      <alignment horizontal="center" vertical="center"/>
      <protection locked="0"/>
    </xf>
    <xf numFmtId="0" fontId="34" fillId="0" borderId="75" xfId="0" applyFont="1" applyFill="1" applyBorder="1" applyAlignment="1" applyProtection="1">
      <alignment horizontal="right" vertical="center"/>
      <protection locked="0"/>
    </xf>
    <xf numFmtId="0" fontId="34" fillId="0" borderId="76" xfId="0" applyFont="1" applyFill="1" applyBorder="1" applyAlignment="1">
      <alignment horizontal="right" vertical="center"/>
    </xf>
    <xf numFmtId="0" fontId="34" fillId="0" borderId="2" xfId="0" applyFont="1" applyFill="1" applyBorder="1" applyAlignment="1" applyProtection="1">
      <alignment horizontal="distributed" vertical="center" indent="1"/>
      <protection locked="0"/>
    </xf>
    <xf numFmtId="0" fontId="33" fillId="0" borderId="87" xfId="0" applyFont="1" applyFill="1" applyBorder="1" applyAlignment="1">
      <alignment horizontal="right" vertical="center"/>
    </xf>
    <xf numFmtId="177" fontId="35"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177" fontId="0" fillId="0" borderId="15" xfId="0" applyNumberFormat="1" applyFont="1" applyFill="1" applyBorder="1" applyAlignment="1">
      <alignment horizontal="right" vertical="center"/>
    </xf>
    <xf numFmtId="177" fontId="0" fillId="0" borderId="96" xfId="0" applyNumberFormat="1" applyFill="1" applyBorder="1" applyAlignment="1" applyProtection="1">
      <alignment horizontal="left" vertical="top" wrapText="1"/>
      <protection locked="0"/>
    </xf>
    <xf numFmtId="177" fontId="33" fillId="0" borderId="95" xfId="0" applyNumberFormat="1" applyFont="1" applyFill="1" applyBorder="1" applyAlignment="1" applyProtection="1">
      <alignment horizontal="right" vertical="center"/>
      <protection locked="0"/>
    </xf>
    <xf numFmtId="177" fontId="33" fillId="0" borderId="90" xfId="0" applyNumberFormat="1" applyFont="1" applyFill="1" applyBorder="1" applyAlignment="1" applyProtection="1">
      <alignment horizontal="right" vertical="center"/>
      <protection locked="0"/>
    </xf>
    <xf numFmtId="0" fontId="0" fillId="0" borderId="0" xfId="0" applyAlignment="1">
      <alignment vertical="center" wrapText="1"/>
    </xf>
    <xf numFmtId="0" fontId="33" fillId="0" borderId="9" xfId="0" applyFont="1" applyBorder="1" applyAlignment="1" applyProtection="1">
      <alignment horizontal="distributed" vertical="center" shrinkToFit="1"/>
      <protection locked="0"/>
    </xf>
    <xf numFmtId="0" fontId="33" fillId="0" borderId="2" xfId="0" applyFont="1" applyBorder="1" applyAlignment="1" applyProtection="1">
      <alignment horizontal="distributed" vertical="center" shrinkToFit="1"/>
      <protection locked="0"/>
    </xf>
    <xf numFmtId="0" fontId="33" fillId="0" borderId="95" xfId="0" applyFont="1" applyBorder="1" applyAlignment="1" applyProtection="1">
      <alignment horizontal="distributed" vertical="center" shrinkToFit="1"/>
      <protection locked="0"/>
    </xf>
    <xf numFmtId="0" fontId="33" fillId="0" borderId="90" xfId="0" applyFont="1" applyBorder="1" applyAlignment="1" applyProtection="1">
      <alignment horizontal="distributed" vertical="center" shrinkToFit="1"/>
      <protection locked="0"/>
    </xf>
    <xf numFmtId="0" fontId="33" fillId="0" borderId="5" xfId="0" applyFont="1" applyBorder="1" applyAlignment="1" applyProtection="1">
      <alignment horizontal="distributed" vertical="center" shrinkToFit="1"/>
      <protection locked="0"/>
    </xf>
    <xf numFmtId="0" fontId="34" fillId="0" borderId="2" xfId="0" applyFont="1" applyBorder="1" applyAlignment="1" applyProtection="1">
      <alignment horizontal="distributed" vertical="center" shrinkToFit="1"/>
      <protection locked="0"/>
    </xf>
    <xf numFmtId="0" fontId="33" fillId="0" borderId="2" xfId="0" applyFont="1" applyFill="1" applyBorder="1" applyAlignment="1" applyProtection="1">
      <alignment horizontal="distributed" vertical="center" shrinkToFit="1"/>
      <protection locked="0"/>
    </xf>
    <xf numFmtId="0" fontId="33" fillId="0" borderId="9" xfId="0" applyFont="1" applyBorder="1" applyAlignment="1" applyProtection="1">
      <alignment horizontal="distributed" vertical="center" indent="1"/>
      <protection locked="0"/>
    </xf>
    <xf numFmtId="0" fontId="33" fillId="0" borderId="90" xfId="0" applyFont="1" applyBorder="1" applyAlignment="1" applyProtection="1">
      <alignment horizontal="distributed" vertical="center" indent="1"/>
      <protection locked="0"/>
    </xf>
    <xf numFmtId="176" fontId="0" fillId="0" borderId="1" xfId="0" applyNumberFormat="1" applyBorder="1" applyAlignment="1">
      <alignment horizontal="center" vertical="center" shrinkToFit="1"/>
    </xf>
    <xf numFmtId="177" fontId="0" fillId="0" borderId="30" xfId="0" applyNumberFormat="1" applyBorder="1" applyAlignment="1">
      <alignment vertical="center" shrinkToFit="1"/>
    </xf>
    <xf numFmtId="177" fontId="0" fillId="0" borderId="18" xfId="0" applyNumberFormat="1" applyFill="1" applyBorder="1" applyAlignment="1" applyProtection="1">
      <alignment horizontal="right" vertical="center"/>
    </xf>
    <xf numFmtId="176" fontId="0" fillId="0" borderId="47" xfId="0" applyNumberFormat="1" applyFill="1" applyBorder="1" applyAlignment="1" applyProtection="1">
      <alignment horizontal="center" vertical="center"/>
    </xf>
    <xf numFmtId="176" fontId="0" fillId="0" borderId="97" xfId="0" applyNumberFormat="1" applyBorder="1" applyAlignment="1">
      <alignment horizontal="center" vertical="center" shrinkToFit="1"/>
    </xf>
    <xf numFmtId="0" fontId="33" fillId="0" borderId="0" xfId="0" applyFont="1" applyAlignment="1">
      <alignment vertical="center" wrapText="1"/>
    </xf>
    <xf numFmtId="0" fontId="33" fillId="0" borderId="0" xfId="0" applyFont="1" applyAlignment="1">
      <alignment vertical="top" wrapText="1"/>
    </xf>
    <xf numFmtId="0" fontId="36" fillId="0" borderId="0" xfId="0" applyFont="1" applyAlignment="1">
      <alignment vertical="top" wrapText="1"/>
    </xf>
    <xf numFmtId="0" fontId="33" fillId="0" borderId="0" xfId="0" applyFont="1" applyAlignment="1">
      <alignment horizontal="center" vertical="center" wrapText="1"/>
    </xf>
    <xf numFmtId="0" fontId="36" fillId="0" borderId="0" xfId="0" applyFont="1" applyAlignment="1">
      <alignment vertical="center" wrapText="1"/>
    </xf>
    <xf numFmtId="0" fontId="36" fillId="0" borderId="0" xfId="0" applyFont="1" applyAlignment="1">
      <alignment horizontal="justify" vertical="center"/>
    </xf>
    <xf numFmtId="0" fontId="36" fillId="0" borderId="0" xfId="0" applyFont="1" applyAlignment="1">
      <alignment vertical="center" wrapText="1"/>
    </xf>
    <xf numFmtId="0" fontId="0" fillId="0" borderId="98" xfId="0" applyBorder="1" applyAlignment="1">
      <alignment horizontal="distributed" vertical="center" indent="1"/>
    </xf>
    <xf numFmtId="0" fontId="0" fillId="0" borderId="0" xfId="0" applyAlignment="1">
      <alignment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6" fillId="0" borderId="0" xfId="0" applyFont="1" applyAlignment="1">
      <alignment horizontal="justify" vertical="center" wrapText="1"/>
    </xf>
    <xf numFmtId="0" fontId="36"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8" fontId="0" fillId="2" borderId="20" xfId="0" applyNumberFormat="1" applyFill="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85" fontId="0" fillId="2" borderId="80" xfId="0" applyNumberFormat="1" applyFill="1" applyBorder="1" applyAlignment="1" applyProtection="1">
      <alignment vertical="center"/>
    </xf>
    <xf numFmtId="177" fontId="0" fillId="2" borderId="65" xfId="0" applyNumberFormat="1" applyFill="1" applyBorder="1" applyProtection="1">
      <alignment vertical="center"/>
    </xf>
    <xf numFmtId="178" fontId="0" fillId="2" borderId="19" xfId="0" applyNumberFormat="1" applyFill="1" applyBorder="1" applyAlignment="1" applyProtection="1">
      <alignment horizontal="center" vertical="center"/>
    </xf>
    <xf numFmtId="178" fontId="0" fillId="2" borderId="71" xfId="0" applyNumberFormat="1" applyFill="1" applyBorder="1" applyAlignment="1" applyProtection="1">
      <alignment horizontal="center" vertical="center"/>
    </xf>
    <xf numFmtId="178" fontId="0" fillId="2" borderId="65" xfId="0" applyNumberFormat="1" applyFill="1" applyBorder="1" applyAlignment="1" applyProtection="1">
      <alignment horizontal="center" vertical="center"/>
    </xf>
    <xf numFmtId="177" fontId="0" fillId="2" borderId="46" xfId="0" applyNumberFormat="1" applyFill="1" applyBorder="1" applyProtection="1">
      <alignment vertical="center"/>
    </xf>
    <xf numFmtId="177" fontId="0" fillId="2" borderId="76" xfId="0" applyNumberFormat="1" applyFill="1" applyBorder="1" applyProtection="1">
      <alignment vertical="center"/>
    </xf>
    <xf numFmtId="177" fontId="0" fillId="2" borderId="12" xfId="0" applyNumberFormat="1" applyFill="1" applyBorder="1" applyProtection="1">
      <alignment vertical="center"/>
    </xf>
    <xf numFmtId="177" fontId="0" fillId="2" borderId="17" xfId="0" applyNumberFormat="1" applyFill="1" applyBorder="1" applyProtection="1">
      <alignment vertical="center"/>
    </xf>
    <xf numFmtId="38" fontId="0" fillId="2" borderId="10" xfId="0" applyNumberFormat="1" applyFill="1" applyBorder="1" applyAlignment="1" applyProtection="1">
      <alignment horizontal="right" vertical="center"/>
    </xf>
    <xf numFmtId="38" fontId="0" fillId="2" borderId="29" xfId="0" applyNumberFormat="1" applyFill="1" applyBorder="1" applyProtection="1">
      <alignment vertical="center"/>
    </xf>
    <xf numFmtId="38" fontId="0" fillId="2" borderId="11" xfId="0" applyNumberFormat="1" applyFill="1" applyBorder="1" applyProtection="1">
      <alignment vertical="center"/>
    </xf>
    <xf numFmtId="38" fontId="0" fillId="2" borderId="18" xfId="0" applyNumberFormat="1" applyFill="1" applyBorder="1" applyProtection="1">
      <alignment vertical="center"/>
    </xf>
    <xf numFmtId="38" fontId="0" fillId="2" borderId="101" xfId="0" applyNumberFormat="1" applyFill="1" applyBorder="1" applyProtection="1">
      <alignment vertical="center"/>
    </xf>
    <xf numFmtId="0" fontId="0" fillId="0" borderId="102" xfId="0" applyBorder="1" applyAlignment="1">
      <alignment horizontal="distributed" vertical="center" indent="1"/>
    </xf>
    <xf numFmtId="0" fontId="0" fillId="2"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2"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2"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36" fillId="0" borderId="0" xfId="0" applyFont="1" applyAlignment="1">
      <alignment vertical="center" wrapText="1"/>
    </xf>
    <xf numFmtId="0" fontId="0" fillId="0" borderId="0" xfId="0" applyAlignment="1">
      <alignment horizontal="center" vertical="center" wrapText="1"/>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30" fillId="0" borderId="93" xfId="0" applyFont="1" applyBorder="1">
      <alignment vertical="center"/>
    </xf>
    <xf numFmtId="0" fontId="15" fillId="0" borderId="93" xfId="0" applyFont="1" applyBorder="1" applyAlignment="1">
      <alignment vertical="center"/>
    </xf>
    <xf numFmtId="0" fontId="30" fillId="0" borderId="81" xfId="0" applyFont="1" applyBorder="1">
      <alignment vertical="center"/>
    </xf>
    <xf numFmtId="177" fontId="0" fillId="0" borderId="18" xfId="0" applyNumberFormat="1" applyFont="1" applyBorder="1" applyAlignment="1">
      <alignment horizontal="right" vertical="center"/>
    </xf>
    <xf numFmtId="177" fontId="0" fillId="0" borderId="78" xfId="0" applyNumberFormat="1" applyBorder="1" applyAlignment="1" applyProtection="1">
      <alignment horizontal="left" vertical="top" wrapText="1"/>
      <protection locked="0"/>
    </xf>
    <xf numFmtId="177" fontId="0" fillId="0" borderId="30" xfId="0" applyNumberFormat="1" applyBorder="1" applyAlignment="1">
      <alignment horizontal="right" vertical="center" shrinkToFit="1"/>
    </xf>
    <xf numFmtId="177" fontId="0" fillId="0" borderId="86" xfId="0" applyNumberFormat="1" applyBorder="1" applyAlignment="1" applyProtection="1">
      <alignment horizontal="right" vertical="center"/>
      <protection locked="0"/>
    </xf>
    <xf numFmtId="177" fontId="0" fillId="0" borderId="5" xfId="0" applyNumberFormat="1" applyFill="1" applyBorder="1" applyProtection="1">
      <alignment vertical="center"/>
      <protection locked="0"/>
    </xf>
    <xf numFmtId="0" fontId="0" fillId="0" borderId="0" xfId="0">
      <alignment vertical="center"/>
    </xf>
    <xf numFmtId="0" fontId="18" fillId="0" borderId="3" xfId="0" applyFont="1" applyFill="1" applyBorder="1" applyAlignment="1">
      <alignment vertical="center" shrinkToFit="1"/>
    </xf>
    <xf numFmtId="177" fontId="0" fillId="0" borderId="11" xfId="0" applyNumberFormat="1" applyBorder="1" applyAlignment="1" applyProtection="1">
      <alignment horizontal="right" vertical="center"/>
      <protection locked="0"/>
    </xf>
    <xf numFmtId="177" fontId="0" fillId="0" borderId="85"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11" xfId="0" applyNumberFormat="1" applyBorder="1" applyProtection="1">
      <alignment vertical="center"/>
      <protection locked="0"/>
    </xf>
    <xf numFmtId="0" fontId="36" fillId="0" borderId="0" xfId="0" applyFont="1" applyAlignment="1">
      <alignment vertical="center" wrapText="1"/>
    </xf>
    <xf numFmtId="0" fontId="0" fillId="0" borderId="78" xfId="0" applyFill="1" applyBorder="1" applyAlignment="1">
      <alignment horizontal="center" vertical="center" justifyLastLine="1"/>
    </xf>
    <xf numFmtId="177" fontId="0" fillId="0" borderId="78" xfId="0" applyNumberFormat="1" applyFill="1" applyBorder="1" applyAlignment="1" applyProtection="1">
      <alignment horizontal="left" vertical="top" wrapText="1"/>
      <protection locked="0"/>
    </xf>
    <xf numFmtId="177" fontId="0" fillId="0" borderId="86" xfId="0" applyNumberFormat="1" applyFill="1" applyBorder="1" applyAlignment="1" applyProtection="1">
      <alignment horizontal="right" vertical="center"/>
    </xf>
    <xf numFmtId="177" fontId="0" fillId="0" borderId="84" xfId="0" applyNumberFormat="1" applyFill="1" applyBorder="1" applyAlignment="1" applyProtection="1">
      <alignment horizontal="right" vertical="center"/>
    </xf>
    <xf numFmtId="177" fontId="0" fillId="0" borderId="85" xfId="0" applyNumberFormat="1" applyFill="1" applyBorder="1" applyAlignment="1" applyProtection="1">
      <alignment horizontal="right" vertical="center"/>
    </xf>
    <xf numFmtId="177" fontId="0" fillId="0" borderId="15" xfId="0" applyNumberFormat="1" applyFill="1" applyBorder="1" applyAlignment="1" applyProtection="1">
      <alignment horizontal="right" vertical="center"/>
    </xf>
    <xf numFmtId="177" fontId="0" fillId="0" borderId="14" xfId="0" applyNumberFormat="1" applyFill="1" applyBorder="1" applyAlignment="1" applyProtection="1">
      <alignment horizontal="right" vertical="center"/>
    </xf>
    <xf numFmtId="38" fontId="0" fillId="2" borderId="93" xfId="0" applyNumberFormat="1" applyFill="1" applyBorder="1" applyProtection="1">
      <alignment vertical="center"/>
    </xf>
    <xf numFmtId="178" fontId="0" fillId="2" borderId="11" xfId="0" applyNumberFormat="1" applyFill="1" applyBorder="1" applyAlignment="1" applyProtection="1">
      <alignment horizontal="right" vertical="center"/>
    </xf>
    <xf numFmtId="185" fontId="0" fillId="2" borderId="76" xfId="0" applyNumberFormat="1" applyFill="1" applyBorder="1" applyAlignment="1" applyProtection="1">
      <alignment vertical="center"/>
    </xf>
    <xf numFmtId="186" fontId="4" fillId="0" borderId="31" xfId="0" applyNumberFormat="1" applyFont="1" applyBorder="1" applyAlignment="1" applyProtection="1">
      <alignment vertical="center" shrinkToFit="1"/>
      <protection locked="0"/>
    </xf>
    <xf numFmtId="187" fontId="4" fillId="0" borderId="77" xfId="0" applyNumberFormat="1" applyFont="1" applyBorder="1" applyAlignment="1" applyProtection="1">
      <alignment horizontal="center" vertical="center" shrinkToFit="1"/>
      <protection locked="0"/>
    </xf>
    <xf numFmtId="186" fontId="4" fillId="0" borderId="113" xfId="0" applyNumberFormat="1" applyFont="1" applyBorder="1" applyAlignment="1" applyProtection="1">
      <alignment vertical="center" shrinkToFit="1"/>
      <protection locked="0"/>
    </xf>
    <xf numFmtId="187" fontId="4" fillId="0" borderId="104" xfId="0" applyNumberFormat="1" applyFont="1" applyBorder="1" applyAlignment="1" applyProtection="1">
      <alignment horizontal="center" vertical="center" shrinkToFit="1"/>
      <protection locked="0"/>
    </xf>
    <xf numFmtId="186" fontId="4" fillId="0" borderId="114" xfId="0" applyNumberFormat="1" applyFont="1" applyBorder="1" applyAlignment="1" applyProtection="1">
      <alignment vertical="center" shrinkToFit="1"/>
      <protection locked="0"/>
    </xf>
    <xf numFmtId="177" fontId="4" fillId="0" borderId="113" xfId="0" applyNumberFormat="1" applyFont="1" applyBorder="1" applyAlignment="1" applyProtection="1">
      <alignment vertical="center" shrinkToFit="1"/>
      <protection locked="0"/>
    </xf>
    <xf numFmtId="176" fontId="4" fillId="0" borderId="36" xfId="0" applyNumberFormat="1" applyFont="1" applyBorder="1" applyAlignment="1" applyProtection="1">
      <alignment horizontal="center" vertical="center" shrinkToFit="1"/>
      <protection locked="0"/>
    </xf>
    <xf numFmtId="186" fontId="4" fillId="0" borderId="40" xfId="0" applyNumberFormat="1" applyFont="1" applyBorder="1" applyAlignment="1" applyProtection="1">
      <alignment vertical="center" shrinkToFit="1"/>
      <protection locked="0"/>
    </xf>
    <xf numFmtId="187" fontId="4" fillId="0" borderId="76" xfId="0" applyNumberFormat="1" applyFont="1" applyBorder="1" applyAlignment="1" applyProtection="1">
      <alignment horizontal="center" vertical="center" shrinkToFit="1"/>
      <protection locked="0"/>
    </xf>
    <xf numFmtId="186" fontId="4" fillId="0" borderId="115" xfId="0" applyNumberFormat="1" applyFont="1" applyBorder="1" applyAlignment="1" applyProtection="1">
      <alignment vertical="center" shrinkToFit="1"/>
      <protection locked="0"/>
    </xf>
    <xf numFmtId="187" fontId="4" fillId="0" borderId="105" xfId="0" applyNumberFormat="1" applyFont="1" applyBorder="1" applyAlignment="1" applyProtection="1">
      <alignment horizontal="center" vertical="center" shrinkToFit="1"/>
      <protection locked="0"/>
    </xf>
    <xf numFmtId="186" fontId="4" fillId="0" borderId="116" xfId="0" applyNumberFormat="1" applyFont="1" applyBorder="1" applyAlignment="1" applyProtection="1">
      <alignment vertical="center" shrinkToFit="1"/>
      <protection locked="0"/>
    </xf>
    <xf numFmtId="177" fontId="4" fillId="0" borderId="115" xfId="0" applyNumberFormat="1" applyFont="1" applyBorder="1" applyAlignment="1" applyProtection="1">
      <alignment vertical="center" shrinkToFit="1"/>
      <protection locked="0"/>
    </xf>
    <xf numFmtId="176" fontId="4" fillId="0" borderId="42" xfId="0" applyNumberFormat="1" applyFont="1" applyBorder="1" applyAlignment="1" applyProtection="1">
      <alignment horizontal="center" vertical="center" shrinkToFit="1"/>
      <protection locked="0"/>
    </xf>
    <xf numFmtId="186" fontId="4" fillId="0" borderId="41" xfId="0" applyNumberFormat="1" applyFont="1" applyBorder="1" applyAlignment="1" applyProtection="1">
      <alignment vertical="center" shrinkToFit="1"/>
      <protection locked="0"/>
    </xf>
    <xf numFmtId="187" fontId="4" fillId="0" borderId="80" xfId="0" applyNumberFormat="1" applyFont="1" applyBorder="1" applyAlignment="1" applyProtection="1">
      <alignment horizontal="center" vertical="center" shrinkToFit="1"/>
      <protection locked="0"/>
    </xf>
    <xf numFmtId="186" fontId="4" fillId="0" borderId="117" xfId="0" applyNumberFormat="1" applyFont="1" applyBorder="1" applyAlignment="1" applyProtection="1">
      <alignment vertical="center" shrinkToFit="1"/>
      <protection locked="0"/>
    </xf>
    <xf numFmtId="187" fontId="4" fillId="0" borderId="109" xfId="0" applyNumberFormat="1" applyFont="1" applyBorder="1" applyAlignment="1" applyProtection="1">
      <alignment horizontal="center" vertical="center" shrinkToFit="1"/>
      <protection locked="0"/>
    </xf>
    <xf numFmtId="186" fontId="4" fillId="0" borderId="118" xfId="0" applyNumberFormat="1" applyFont="1" applyBorder="1" applyAlignment="1" applyProtection="1">
      <alignment vertical="center" shrinkToFit="1"/>
      <protection locked="0"/>
    </xf>
    <xf numFmtId="177" fontId="4" fillId="0" borderId="117" xfId="0" applyNumberFormat="1" applyFont="1" applyBorder="1" applyAlignment="1" applyProtection="1">
      <alignment vertical="center" shrinkToFit="1"/>
      <protection locked="0"/>
    </xf>
    <xf numFmtId="176" fontId="4" fillId="0" borderId="43" xfId="0" applyNumberFormat="1" applyFont="1" applyBorder="1" applyAlignment="1" applyProtection="1">
      <alignment horizontal="center" vertical="center" shrinkToFit="1"/>
      <protection locked="0"/>
    </xf>
    <xf numFmtId="186" fontId="0" fillId="0" borderId="40" xfId="0" applyNumberFormat="1" applyFont="1" applyFill="1" applyBorder="1" applyAlignment="1" applyProtection="1">
      <alignment vertical="center" shrinkToFit="1"/>
      <protection locked="0"/>
    </xf>
    <xf numFmtId="187" fontId="0" fillId="0" borderId="75" xfId="0" applyNumberFormat="1" applyFont="1" applyFill="1" applyBorder="1" applyAlignment="1" applyProtection="1">
      <alignment horizontal="center" vertical="center" shrinkToFit="1"/>
      <protection locked="0"/>
    </xf>
    <xf numFmtId="186" fontId="0" fillId="0" borderId="116" xfId="0" applyNumberFormat="1" applyFont="1" applyFill="1" applyBorder="1" applyAlignment="1" applyProtection="1">
      <alignment vertical="center" shrinkToFit="1"/>
      <protection locked="0"/>
    </xf>
    <xf numFmtId="187" fontId="0" fillId="0" borderId="76" xfId="0" applyNumberFormat="1" applyFont="1" applyFill="1" applyBorder="1" applyAlignment="1" applyProtection="1">
      <alignment horizontal="center" vertical="center" shrinkToFit="1"/>
      <protection locked="0"/>
    </xf>
    <xf numFmtId="186" fontId="0" fillId="0" borderId="115" xfId="0" applyNumberFormat="1" applyFont="1" applyFill="1" applyBorder="1" applyAlignment="1" applyProtection="1">
      <alignment vertical="center" shrinkToFit="1"/>
      <protection locked="0"/>
    </xf>
    <xf numFmtId="187" fontId="0" fillId="0" borderId="105" xfId="0" applyNumberFormat="1" applyFont="1" applyFill="1" applyBorder="1" applyAlignment="1" applyProtection="1">
      <alignment horizontal="center" vertical="center" shrinkToFit="1"/>
      <protection locked="0"/>
    </xf>
    <xf numFmtId="177" fontId="0" fillId="0" borderId="86" xfId="0" applyNumberFormat="1" applyBorder="1" applyAlignment="1" applyProtection="1">
      <alignment horizontal="right" vertical="center"/>
      <protection locked="0"/>
    </xf>
    <xf numFmtId="186" fontId="0" fillId="0" borderId="119" xfId="0" applyNumberFormat="1" applyFont="1" applyBorder="1" applyAlignment="1" applyProtection="1">
      <alignment vertical="center" shrinkToFit="1"/>
      <protection locked="0"/>
    </xf>
    <xf numFmtId="187" fontId="0" fillId="0" borderId="120" xfId="0" applyNumberFormat="1" applyFont="1" applyBorder="1" applyAlignment="1" applyProtection="1">
      <alignment vertical="center" shrinkToFit="1"/>
      <protection locked="0"/>
    </xf>
    <xf numFmtId="184" fontId="0" fillId="0" borderId="114" xfId="0" applyNumberFormat="1" applyFont="1" applyBorder="1" applyAlignment="1" applyProtection="1">
      <alignment vertical="center" shrinkToFit="1"/>
      <protection locked="0"/>
    </xf>
    <xf numFmtId="184" fontId="0" fillId="0" borderId="57" xfId="0" applyNumberFormat="1" applyFont="1" applyBorder="1" applyAlignment="1" applyProtection="1">
      <alignment vertical="center" shrinkToFit="1"/>
      <protection locked="0"/>
    </xf>
    <xf numFmtId="186" fontId="0" fillId="0" borderId="121" xfId="0" applyNumberFormat="1" applyFont="1" applyBorder="1" applyAlignment="1" applyProtection="1">
      <alignment vertical="center" shrinkToFit="1"/>
      <protection locked="0"/>
    </xf>
    <xf numFmtId="187" fontId="0" fillId="0" borderId="98" xfId="0" applyNumberFormat="1" applyFont="1" applyBorder="1" applyAlignment="1" applyProtection="1">
      <alignment vertical="center" shrinkToFit="1"/>
      <protection locked="0"/>
    </xf>
    <xf numFmtId="184" fontId="0" fillId="0" borderId="116" xfId="0" applyNumberFormat="1" applyFont="1" applyBorder="1" applyAlignment="1" applyProtection="1">
      <alignment vertical="center" shrinkToFit="1"/>
      <protection locked="0"/>
    </xf>
    <xf numFmtId="184" fontId="0" fillId="0" borderId="59" xfId="0" applyNumberFormat="1" applyFont="1" applyBorder="1" applyAlignment="1" applyProtection="1">
      <alignment vertical="center" shrinkToFit="1"/>
      <protection locked="0"/>
    </xf>
    <xf numFmtId="186" fontId="0" fillId="0" borderId="122" xfId="0" applyNumberFormat="1" applyFont="1" applyBorder="1" applyAlignment="1" applyProtection="1">
      <alignment vertical="center" shrinkToFit="1"/>
      <protection locked="0"/>
    </xf>
    <xf numFmtId="187" fontId="0" fillId="0" borderId="99" xfId="0" applyNumberFormat="1" applyFont="1" applyBorder="1" applyAlignment="1" applyProtection="1">
      <alignment vertical="center" shrinkToFit="1"/>
      <protection locked="0"/>
    </xf>
    <xf numFmtId="184" fontId="0" fillId="0" borderId="118" xfId="0" applyNumberFormat="1" applyFont="1" applyBorder="1" applyAlignment="1" applyProtection="1">
      <alignment vertical="center" shrinkToFit="1"/>
      <protection locked="0"/>
    </xf>
    <xf numFmtId="184" fontId="0" fillId="0" borderId="123" xfId="0" applyNumberFormat="1" applyFont="1" applyBorder="1" applyAlignment="1" applyProtection="1">
      <alignment vertical="center" shrinkToFit="1"/>
      <protection locked="0"/>
    </xf>
    <xf numFmtId="177" fontId="4" fillId="0" borderId="58" xfId="0" applyNumberFormat="1" applyFont="1" applyFill="1" applyBorder="1" applyAlignment="1">
      <alignment vertical="center" shrinkToFit="1"/>
    </xf>
    <xf numFmtId="176" fontId="4" fillId="0" borderId="59" xfId="0" applyNumberFormat="1" applyFont="1" applyFill="1" applyBorder="1" applyAlignment="1">
      <alignment horizontal="center" vertical="center" shrinkToFit="1"/>
    </xf>
    <xf numFmtId="177" fontId="4" fillId="0" borderId="58" xfId="0" applyNumberFormat="1" applyFont="1" applyBorder="1" applyAlignment="1">
      <alignment vertical="center" shrinkToFit="1"/>
    </xf>
    <xf numFmtId="176" fontId="4" fillId="0" borderId="59" xfId="0" applyNumberFormat="1" applyFont="1" applyBorder="1" applyAlignment="1">
      <alignment horizontal="center" vertical="center" shrinkToFit="1"/>
    </xf>
    <xf numFmtId="177" fontId="4" fillId="0" borderId="124" xfId="0" applyNumberFormat="1" applyFont="1" applyBorder="1" applyAlignment="1">
      <alignment vertical="center" shrinkToFit="1"/>
    </xf>
    <xf numFmtId="176" fontId="4" fillId="0" borderId="125" xfId="0" applyNumberFormat="1" applyFont="1" applyBorder="1" applyAlignment="1">
      <alignment horizontal="center" vertical="center" shrinkToFit="1"/>
    </xf>
    <xf numFmtId="177" fontId="4" fillId="0" borderId="126" xfId="0" applyNumberFormat="1" applyFont="1" applyBorder="1" applyAlignment="1">
      <alignment vertical="center" shrinkToFit="1"/>
    </xf>
    <xf numFmtId="176" fontId="4" fillId="0" borderId="127" xfId="0" applyNumberFormat="1" applyFont="1" applyBorder="1" applyAlignment="1">
      <alignment horizontal="center" vertical="center" shrinkToFit="1"/>
    </xf>
    <xf numFmtId="177" fontId="0" fillId="0" borderId="18"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86" xfId="0" applyNumberFormat="1" applyFill="1" applyBorder="1" applyAlignment="1">
      <alignment horizontal="right" vertical="center"/>
    </xf>
    <xf numFmtId="177" fontId="0" fillId="0" borderId="15" xfId="0" applyNumberFormat="1" applyFill="1" applyBorder="1" applyAlignment="1">
      <alignment horizontal="right" vertical="center"/>
    </xf>
    <xf numFmtId="181" fontId="0" fillId="0" borderId="14" xfId="0" applyNumberFormat="1" applyFill="1" applyBorder="1" applyAlignment="1">
      <alignment horizontal="right" vertical="center"/>
    </xf>
    <xf numFmtId="177" fontId="0" fillId="0" borderId="85" xfId="0" applyNumberFormat="1" applyFill="1" applyBorder="1" applyAlignment="1">
      <alignment horizontal="right" vertical="center"/>
    </xf>
    <xf numFmtId="177" fontId="0" fillId="0" borderId="84" xfId="0" applyNumberFormat="1" applyFill="1" applyBorder="1" applyAlignment="1">
      <alignment horizontal="right" vertical="center"/>
    </xf>
    <xf numFmtId="177" fontId="0" fillId="0" borderId="84" xfId="0" applyNumberFormat="1" applyBorder="1" applyAlignment="1" applyProtection="1">
      <alignment horizontal="right" vertical="center"/>
      <protection locked="0"/>
    </xf>
    <xf numFmtId="177" fontId="0" fillId="0" borderId="13" xfId="0" applyNumberFormat="1" applyFill="1" applyBorder="1" applyAlignment="1">
      <alignment horizontal="right" vertical="center"/>
    </xf>
    <xf numFmtId="177" fontId="0" fillId="0" borderId="128" xfId="0" applyNumberFormat="1" applyFill="1" applyBorder="1" applyAlignment="1">
      <alignment horizontal="right" vertical="center"/>
    </xf>
    <xf numFmtId="0" fontId="38" fillId="0" borderId="0" xfId="0" applyFont="1">
      <alignment vertical="center"/>
    </xf>
    <xf numFmtId="177" fontId="0" fillId="0" borderId="85" xfId="0" applyNumberFormat="1" applyFill="1" applyBorder="1" applyProtection="1">
      <alignment vertical="center"/>
    </xf>
    <xf numFmtId="177" fontId="0" fillId="0" borderId="86" xfId="0" applyNumberFormat="1" applyFill="1" applyBorder="1" applyAlignment="1" applyProtection="1">
      <alignment horizontal="center"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177" fontId="0" fillId="0" borderId="114" xfId="0" applyNumberFormat="1" applyFill="1" applyBorder="1" applyAlignment="1" applyProtection="1">
      <alignment horizontal="right" vertical="center"/>
      <protection locked="0"/>
    </xf>
    <xf numFmtId="176" fontId="0" fillId="0" borderId="77" xfId="0" applyNumberFormat="1" applyFill="1" applyBorder="1" applyAlignment="1" applyProtection="1">
      <alignment horizontal="center" vertical="center"/>
      <protection locked="0"/>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177" fontId="0" fillId="0" borderId="129"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116"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8" xfId="0" applyNumberFormat="1" applyFill="1" applyBorder="1" applyAlignment="1" applyProtection="1">
      <alignment horizontal="right" vertical="center"/>
      <protection locked="0"/>
    </xf>
    <xf numFmtId="176" fontId="0" fillId="0" borderId="80"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186" fontId="0" fillId="0" borderId="32" xfId="0" applyNumberFormat="1" applyFont="1" applyFill="1" applyBorder="1" applyAlignment="1" applyProtection="1">
      <alignment vertical="center" shrinkToFit="1"/>
      <protection locked="0"/>
    </xf>
    <xf numFmtId="187" fontId="0" fillId="0" borderId="70" xfId="0" applyNumberFormat="1" applyFont="1" applyFill="1" applyBorder="1" applyAlignment="1" applyProtection="1">
      <alignment horizontal="center" vertical="center" shrinkToFit="1"/>
      <protection locked="0"/>
    </xf>
    <xf numFmtId="186" fontId="0" fillId="0" borderId="130" xfId="0" applyNumberFormat="1" applyFont="1" applyFill="1" applyBorder="1" applyAlignment="1" applyProtection="1">
      <alignment vertical="center" shrinkToFit="1"/>
      <protection locked="0"/>
    </xf>
    <xf numFmtId="187" fontId="0" fillId="0" borderId="88" xfId="0" applyNumberFormat="1" applyFont="1" applyFill="1" applyBorder="1" applyAlignment="1" applyProtection="1">
      <alignment horizontal="center" vertical="center" shrinkToFit="1"/>
      <protection locked="0"/>
    </xf>
    <xf numFmtId="186" fontId="0" fillId="0" borderId="129" xfId="0" applyNumberFormat="1" applyFont="1" applyFill="1" applyBorder="1" applyAlignment="1" applyProtection="1">
      <alignment vertical="center" shrinkToFit="1"/>
      <protection locked="0"/>
    </xf>
    <xf numFmtId="187" fontId="0" fillId="0" borderId="71" xfId="0" applyNumberFormat="1" applyFont="1" applyFill="1" applyBorder="1" applyAlignment="1" applyProtection="1">
      <alignment horizontal="center" vertical="center" shrinkToFit="1"/>
      <protection locked="0"/>
    </xf>
    <xf numFmtId="186" fontId="0" fillId="0" borderId="131" xfId="0" applyNumberFormat="1" applyFont="1" applyFill="1" applyBorder="1" applyAlignment="1" applyProtection="1">
      <alignment vertical="center" shrinkToFit="1"/>
      <protection locked="0"/>
    </xf>
    <xf numFmtId="187" fontId="0" fillId="0" borderId="89" xfId="0" applyNumberFormat="1" applyFont="1" applyFill="1" applyBorder="1" applyAlignment="1" applyProtection="1">
      <alignment horizontal="center" vertical="center" shrinkToFit="1"/>
      <protection locked="0"/>
    </xf>
    <xf numFmtId="186" fontId="0" fillId="0" borderId="132" xfId="0" applyNumberFormat="1" applyFont="1" applyFill="1" applyBorder="1" applyAlignment="1" applyProtection="1">
      <alignment vertical="center" shrinkToFit="1"/>
      <protection locked="0"/>
    </xf>
    <xf numFmtId="187" fontId="0" fillId="0" borderId="133" xfId="0" applyNumberFormat="1" applyFont="1" applyFill="1" applyBorder="1" applyAlignment="1" applyProtection="1">
      <alignment horizontal="center" vertical="center" shrinkToFit="1"/>
      <protection locked="0"/>
    </xf>
    <xf numFmtId="186" fontId="0" fillId="0" borderId="134" xfId="0" applyNumberFormat="1" applyFont="1" applyFill="1" applyBorder="1" applyAlignment="1" applyProtection="1">
      <alignment vertical="center" shrinkToFit="1"/>
      <protection locked="0"/>
    </xf>
    <xf numFmtId="187" fontId="0" fillId="0" borderId="108" xfId="0" applyNumberFormat="1" applyFont="1" applyFill="1" applyBorder="1" applyAlignment="1" applyProtection="1">
      <alignment horizontal="center" vertical="center" shrinkToFit="1"/>
      <protection locked="0"/>
    </xf>
    <xf numFmtId="177" fontId="4" fillId="0" borderId="115" xfId="0" applyNumberFormat="1" applyFont="1" applyFill="1" applyBorder="1" applyAlignment="1" applyProtection="1">
      <alignment vertical="center" shrinkToFit="1"/>
      <protection locked="0"/>
    </xf>
    <xf numFmtId="176" fontId="4" fillId="0" borderId="42" xfId="0" applyNumberFormat="1" applyFont="1" applyFill="1" applyBorder="1" applyAlignment="1" applyProtection="1">
      <alignment horizontal="center" vertical="center" shrinkToFit="1"/>
      <protection locked="0"/>
    </xf>
    <xf numFmtId="177" fontId="4" fillId="0" borderId="134" xfId="0" applyNumberFormat="1" applyFont="1" applyFill="1" applyBorder="1" applyAlignment="1" applyProtection="1">
      <alignment vertical="center" shrinkToFit="1"/>
      <protection locked="0"/>
    </xf>
    <xf numFmtId="176" fontId="4" fillId="0" borderId="37" xfId="0" applyNumberFormat="1" applyFont="1" applyFill="1" applyBorder="1" applyAlignment="1" applyProtection="1">
      <alignment horizontal="center" vertical="center" shrinkToFit="1"/>
      <protection locked="0"/>
    </xf>
    <xf numFmtId="177" fontId="4" fillId="0" borderId="132" xfId="0" applyNumberFormat="1" applyFont="1" applyFill="1" applyBorder="1" applyAlignment="1" applyProtection="1">
      <alignment vertical="center" shrinkToFit="1"/>
      <protection locked="0"/>
    </xf>
    <xf numFmtId="176" fontId="4" fillId="0" borderId="135" xfId="0" applyNumberFormat="1" applyFont="1" applyFill="1" applyBorder="1" applyAlignment="1" applyProtection="1">
      <alignment horizontal="center" vertical="center" shrinkToFit="1"/>
      <protection locked="0"/>
    </xf>
    <xf numFmtId="177" fontId="0" fillId="0" borderId="86" xfId="0" applyNumberFormat="1" applyFill="1" applyBorder="1" applyAlignment="1" applyProtection="1">
      <alignment horizontal="right" vertical="center"/>
      <protection locked="0"/>
    </xf>
    <xf numFmtId="177" fontId="0" fillId="0" borderId="3"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2" xfId="0" applyNumberFormat="1" applyFill="1" applyBorder="1" applyAlignment="1" applyProtection="1">
      <alignment horizontal="right" vertical="center"/>
      <protection locked="0"/>
    </xf>
    <xf numFmtId="177" fontId="0" fillId="0" borderId="90" xfId="0" applyNumberFormat="1" applyFill="1" applyBorder="1" applyAlignment="1" applyProtection="1">
      <alignment horizontal="right" vertical="center"/>
      <protection locked="0"/>
    </xf>
    <xf numFmtId="177" fontId="0" fillId="0" borderId="5" xfId="0" applyNumberFormat="1" applyFill="1" applyBorder="1" applyAlignment="1" applyProtection="1">
      <alignment horizontal="right" vertical="center"/>
      <protection locked="0"/>
    </xf>
    <xf numFmtId="0" fontId="0" fillId="0" borderId="0" xfId="0" applyFill="1" applyAlignment="1">
      <alignment vertical="center" wrapText="1"/>
    </xf>
    <xf numFmtId="0" fontId="0" fillId="0" borderId="136" xfId="0" applyFill="1" applyBorder="1" applyAlignment="1">
      <alignment horizontal="center" vertical="center" wrapText="1"/>
    </xf>
    <xf numFmtId="0" fontId="0" fillId="0" borderId="137" xfId="0" applyFill="1" applyBorder="1" applyAlignment="1">
      <alignment horizontal="distributed" vertical="center" indent="3"/>
    </xf>
    <xf numFmtId="0" fontId="0" fillId="0" borderId="137" xfId="0" applyFill="1" applyBorder="1" applyAlignment="1">
      <alignment vertical="center" wrapText="1"/>
    </xf>
    <xf numFmtId="0" fontId="0" fillId="0" borderId="138" xfId="0" applyFill="1" applyBorder="1" applyAlignment="1">
      <alignment vertical="center" wrapText="1"/>
    </xf>
    <xf numFmtId="0" fontId="0" fillId="0" borderId="139" xfId="0" applyFill="1" applyBorder="1" applyAlignment="1">
      <alignment horizontal="center" vertical="center"/>
    </xf>
    <xf numFmtId="0" fontId="18" fillId="0" borderId="9" xfId="0" applyFont="1" applyFill="1" applyBorder="1" applyAlignment="1">
      <alignment vertical="center" shrinkToFit="1"/>
    </xf>
    <xf numFmtId="0" fontId="18" fillId="0" borderId="2" xfId="0" applyFont="1" applyFill="1" applyBorder="1" applyAlignment="1">
      <alignment vertical="center" shrinkToFit="1"/>
    </xf>
    <xf numFmtId="0" fontId="18" fillId="0" borderId="5" xfId="0" applyFont="1" applyFill="1" applyBorder="1" applyAlignment="1">
      <alignment vertical="center" shrinkToFit="1"/>
    </xf>
    <xf numFmtId="0" fontId="18" fillId="0" borderId="90" xfId="0" applyFont="1" applyFill="1" applyBorder="1" applyAlignment="1">
      <alignment vertical="center" shrinkToFit="1"/>
    </xf>
    <xf numFmtId="0" fontId="0" fillId="0" borderId="140" xfId="0" applyFill="1" applyBorder="1" applyAlignment="1">
      <alignment horizontal="center" vertical="center"/>
    </xf>
    <xf numFmtId="0" fontId="0" fillId="0" borderId="25" xfId="0" applyFill="1" applyBorder="1" applyAlignment="1">
      <alignment horizontal="center" vertical="center"/>
    </xf>
    <xf numFmtId="0" fontId="0" fillId="0" borderId="5" xfId="0" applyFill="1" applyBorder="1">
      <alignment vertical="center"/>
    </xf>
    <xf numFmtId="0" fontId="0" fillId="0" borderId="90" xfId="0" applyFill="1" applyBorder="1">
      <alignment vertical="center"/>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177" fontId="0" fillId="0" borderId="128" xfId="0" applyNumberFormat="1" applyFill="1" applyBorder="1" applyAlignment="1" applyProtection="1">
      <alignment horizontal="left" vertical="top" wrapText="1"/>
      <protection locked="0"/>
    </xf>
    <xf numFmtId="186" fontId="0" fillId="0" borderId="114" xfId="0" applyNumberFormat="1" applyFont="1" applyFill="1" applyBorder="1" applyAlignment="1" applyProtection="1">
      <alignment vertical="center" shrinkToFit="1"/>
      <protection locked="0"/>
    </xf>
    <xf numFmtId="187" fontId="0" fillId="0" borderId="77" xfId="0" applyNumberFormat="1" applyFont="1" applyFill="1" applyBorder="1" applyAlignment="1" applyProtection="1">
      <alignment vertical="center" shrinkToFit="1"/>
      <protection locked="0"/>
    </xf>
    <xf numFmtId="186" fontId="0" fillId="0" borderId="87" xfId="0" applyNumberFormat="1" applyFont="1" applyFill="1" applyBorder="1" applyAlignment="1" applyProtection="1">
      <alignment vertical="center" shrinkToFit="1"/>
      <protection locked="0"/>
    </xf>
    <xf numFmtId="187" fontId="0" fillId="0" borderId="120" xfId="0" applyNumberFormat="1" applyFont="1" applyFill="1" applyBorder="1" applyAlignment="1" applyProtection="1">
      <alignment vertical="center" shrinkToFit="1"/>
      <protection locked="0"/>
    </xf>
    <xf numFmtId="187" fontId="0" fillId="0" borderId="87" xfId="0" applyNumberFormat="1" applyFont="1" applyFill="1" applyBorder="1" applyAlignment="1" applyProtection="1">
      <alignment vertical="center" shrinkToFit="1"/>
      <protection locked="0"/>
    </xf>
    <xf numFmtId="186" fontId="0" fillId="0" borderId="82" xfId="0" applyNumberFormat="1" applyFont="1" applyFill="1" applyBorder="1" applyAlignment="1" applyProtection="1">
      <alignment vertical="center" shrinkToFit="1"/>
      <protection locked="0"/>
    </xf>
    <xf numFmtId="187" fontId="0" fillId="0" borderId="120" xfId="0" applyNumberFormat="1" applyFont="1" applyFill="1" applyBorder="1" applyAlignment="1" applyProtection="1">
      <alignment horizontal="center" vertical="center" shrinkToFit="1"/>
      <protection locked="0"/>
    </xf>
    <xf numFmtId="187" fontId="0" fillId="0" borderId="76" xfId="0" applyNumberFormat="1" applyFont="1" applyFill="1" applyBorder="1" applyAlignment="1" applyProtection="1">
      <alignment vertical="center" shrinkToFit="1"/>
      <protection locked="0"/>
    </xf>
    <xf numFmtId="186" fontId="0" fillId="0" borderId="75" xfId="0" applyNumberFormat="1" applyFont="1" applyFill="1" applyBorder="1" applyAlignment="1" applyProtection="1">
      <alignment vertical="center" shrinkToFit="1"/>
      <protection locked="0"/>
    </xf>
    <xf numFmtId="187" fontId="0" fillId="0" borderId="98" xfId="0" applyNumberFormat="1" applyFont="1" applyFill="1" applyBorder="1" applyAlignment="1" applyProtection="1">
      <alignment vertical="center" shrinkToFit="1"/>
      <protection locked="0"/>
    </xf>
    <xf numFmtId="187" fontId="0" fillId="0" borderId="75" xfId="0" applyNumberFormat="1" applyFont="1" applyFill="1" applyBorder="1" applyAlignment="1" applyProtection="1">
      <alignment vertical="center" shrinkToFit="1"/>
      <protection locked="0"/>
    </xf>
    <xf numFmtId="186" fontId="0" fillId="0" borderId="11" xfId="0" applyNumberFormat="1" applyFont="1" applyFill="1" applyBorder="1" applyAlignment="1" applyProtection="1">
      <alignment vertical="center" shrinkToFit="1"/>
      <protection locked="0"/>
    </xf>
    <xf numFmtId="187" fontId="0" fillId="0" borderId="98" xfId="0" applyNumberFormat="1" applyFont="1" applyFill="1" applyBorder="1" applyAlignment="1" applyProtection="1">
      <alignment horizontal="center" vertical="center" shrinkToFit="1"/>
      <protection locked="0"/>
    </xf>
    <xf numFmtId="186" fontId="0" fillId="0" borderId="118" xfId="0" applyNumberFormat="1" applyFont="1" applyFill="1" applyBorder="1" applyAlignment="1" applyProtection="1">
      <alignment vertical="center" shrinkToFit="1"/>
      <protection locked="0"/>
    </xf>
    <xf numFmtId="187" fontId="0" fillId="0" borderId="80" xfId="0" applyNumberFormat="1" applyFont="1" applyFill="1" applyBorder="1" applyAlignment="1" applyProtection="1">
      <alignment vertical="center" shrinkToFit="1"/>
      <protection locked="0"/>
    </xf>
    <xf numFmtId="186" fontId="0" fillId="0" borderId="143" xfId="0" applyNumberFormat="1" applyFont="1" applyFill="1" applyBorder="1" applyAlignment="1" applyProtection="1">
      <alignment vertical="center" shrinkToFit="1"/>
      <protection locked="0"/>
    </xf>
    <xf numFmtId="187" fontId="0" fillId="0" borderId="99" xfId="0" applyNumberFormat="1" applyFont="1" applyFill="1" applyBorder="1" applyAlignment="1" applyProtection="1">
      <alignment vertical="center" shrinkToFit="1"/>
      <protection locked="0"/>
    </xf>
    <xf numFmtId="187" fontId="0" fillId="0" borderId="143" xfId="0" applyNumberFormat="1" applyFont="1" applyFill="1" applyBorder="1" applyAlignment="1" applyProtection="1">
      <alignment vertical="center" shrinkToFit="1"/>
      <protection locked="0"/>
    </xf>
    <xf numFmtId="186" fontId="0" fillId="0" borderId="10" xfId="0" applyNumberFormat="1" applyFont="1" applyFill="1" applyBorder="1" applyAlignment="1" applyProtection="1">
      <alignment vertical="center" shrinkToFit="1"/>
      <protection locked="0"/>
    </xf>
    <xf numFmtId="187"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28" xfId="0" applyBorder="1" applyAlignment="1">
      <alignment horizontal="center" vertical="center" wrapText="1" justifyLastLine="1"/>
    </xf>
    <xf numFmtId="0" fontId="36" fillId="0" borderId="0" xfId="0" applyFont="1" applyAlignment="1">
      <alignment vertical="center" wrapText="1"/>
    </xf>
    <xf numFmtId="0" fontId="0" fillId="0" borderId="0" xfId="0" applyAlignment="1">
      <alignment vertical="center" wrapText="1"/>
    </xf>
    <xf numFmtId="0" fontId="29" fillId="0" borderId="68" xfId="0" applyFont="1" applyBorder="1" applyAlignment="1">
      <alignment horizontal="distributed" vertical="center" wrapText="1" indent="1"/>
    </xf>
    <xf numFmtId="0" fontId="29" fillId="0" borderId="69" xfId="0" applyFont="1" applyBorder="1" applyAlignment="1">
      <alignment horizontal="distributed" vertical="center" wrapText="1" indent="1"/>
    </xf>
    <xf numFmtId="0" fontId="28" fillId="0" borderId="94" xfId="0" applyFont="1" applyBorder="1" applyAlignment="1" applyProtection="1">
      <alignment horizontal="distributed" vertical="center" wrapText="1" indent="1"/>
      <protection locked="0"/>
    </xf>
    <xf numFmtId="0" fontId="28" fillId="0" borderId="69" xfId="0" applyFont="1" applyBorder="1" applyAlignment="1" applyProtection="1">
      <alignment horizontal="distributed" vertical="center" wrapText="1" indent="1"/>
      <protection locked="0"/>
    </xf>
    <xf numFmtId="0" fontId="29" fillId="0" borderId="94" xfId="0" applyFont="1" applyBorder="1" applyAlignment="1">
      <alignment horizontal="justify" vertical="center" wrapText="1"/>
    </xf>
    <xf numFmtId="0" fontId="29" fillId="0" borderId="69" xfId="0" applyFont="1" applyBorder="1" applyAlignment="1">
      <alignment horizontal="justify" vertical="center" wrapText="1"/>
    </xf>
    <xf numFmtId="0" fontId="28" fillId="0" borderId="94" xfId="0" applyFont="1" applyBorder="1" applyAlignment="1">
      <alignment horizontal="distributed" vertical="center" wrapText="1" indent="1"/>
    </xf>
    <xf numFmtId="0" fontId="28" fillId="0" borderId="69" xfId="0" applyFont="1" applyBorder="1" applyAlignment="1">
      <alignment horizontal="distributed" vertical="center" wrapText="1" indent="1"/>
    </xf>
    <xf numFmtId="0" fontId="28" fillId="0" borderId="94" xfId="0" applyFont="1" applyBorder="1" applyAlignment="1">
      <alignment horizontal="center" vertical="center" wrapText="1"/>
    </xf>
    <xf numFmtId="0" fontId="28" fillId="0" borderId="69" xfId="0" applyFont="1" applyBorder="1" applyAlignment="1">
      <alignment horizontal="center" vertical="center" wrapText="1"/>
    </xf>
    <xf numFmtId="0" fontId="29" fillId="0" borderId="75" xfId="0" applyFont="1" applyBorder="1" applyAlignment="1">
      <alignment horizontal="distributed" vertical="center" wrapText="1" indent="1"/>
    </xf>
    <xf numFmtId="0" fontId="31" fillId="0" borderId="81" xfId="0" applyFont="1" applyBorder="1" applyAlignment="1">
      <alignment horizontal="distributed" vertical="center" indent="1"/>
    </xf>
    <xf numFmtId="0" fontId="31" fillId="0" borderId="72"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20" xfId="0" applyFont="1" applyBorder="1" applyAlignment="1">
      <alignment horizontal="distributed" vertical="center" indent="1"/>
    </xf>
    <xf numFmtId="0" fontId="31" fillId="0" borderId="70" xfId="0" applyFont="1" applyBorder="1" applyAlignment="1">
      <alignment horizontal="distributed" vertical="center" indent="1"/>
    </xf>
    <xf numFmtId="0" fontId="31" fillId="0" borderId="71" xfId="0" applyFont="1" applyBorder="1" applyAlignment="1">
      <alignment horizontal="distributed" vertical="center" indent="1"/>
    </xf>
    <xf numFmtId="0" fontId="31" fillId="0" borderId="0" xfId="0" applyFont="1" applyAlignment="1">
      <alignment horizontal="distributed" vertical="center"/>
    </xf>
    <xf numFmtId="0" fontId="15" fillId="0" borderId="0" xfId="0" applyFont="1" applyAlignment="1">
      <alignment vertical="center"/>
    </xf>
    <xf numFmtId="0" fontId="39" fillId="0" borderId="81" xfId="0" applyFont="1" applyBorder="1" applyAlignment="1">
      <alignment horizontal="center" vertical="distributed" textRotation="255" indent="2"/>
    </xf>
    <xf numFmtId="0" fontId="39" fillId="0" borderId="19" xfId="0" applyFont="1" applyBorder="1" applyAlignment="1">
      <alignment horizontal="center" vertical="distributed" textRotation="255" indent="2"/>
    </xf>
    <xf numFmtId="0" fontId="39" fillId="0" borderId="93" xfId="0" applyFont="1" applyBorder="1" applyAlignment="1">
      <alignment horizontal="center" vertical="distributed" textRotation="255" indent="2"/>
    </xf>
    <xf numFmtId="0" fontId="39" fillId="0" borderId="65" xfId="0" applyFont="1" applyBorder="1" applyAlignment="1">
      <alignment horizontal="center" vertical="distributed" textRotation="255" indent="2"/>
    </xf>
    <xf numFmtId="0" fontId="39" fillId="0" borderId="20" xfId="0" applyFont="1" applyBorder="1" applyAlignment="1">
      <alignment horizontal="center" vertical="distributed" textRotation="255" indent="2"/>
    </xf>
    <xf numFmtId="0" fontId="39" fillId="0" borderId="71" xfId="0" applyFont="1" applyBorder="1" applyAlignment="1">
      <alignment horizontal="center" vertical="distributed" textRotation="255" indent="2"/>
    </xf>
    <xf numFmtId="0" fontId="31" fillId="0" borderId="9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65" xfId="0" applyFont="1" applyBorder="1" applyAlignment="1">
      <alignment horizontal="distributed" vertical="center" indent="1"/>
    </xf>
    <xf numFmtId="0" fontId="41" fillId="0" borderId="0" xfId="0" applyFont="1" applyAlignment="1">
      <alignment horizontal="left" vertical="center" wrapText="1"/>
    </xf>
    <xf numFmtId="0" fontId="33" fillId="0" borderId="0" xfId="0" applyFont="1" applyAlignment="1">
      <alignment horizontal="lef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15" fillId="0" borderId="0" xfId="0" applyFont="1" applyAlignment="1">
      <alignment vertical="center" wrapText="1"/>
    </xf>
    <xf numFmtId="0" fontId="40" fillId="0" borderId="0" xfId="0" applyFont="1" applyAlignment="1">
      <alignment horizontal="distributed" vertical="top" wrapText="1" indent="5"/>
    </xf>
    <xf numFmtId="0" fontId="40" fillId="0" borderId="0" xfId="0" applyFont="1" applyAlignment="1">
      <alignment horizontal="distributed" vertical="center" wrapText="1"/>
    </xf>
    <xf numFmtId="0" fontId="0" fillId="2" borderId="1" xfId="0" applyFill="1" applyBorder="1" applyAlignment="1">
      <alignment horizontal="distributed" vertical="center"/>
    </xf>
    <xf numFmtId="0" fontId="0" fillId="0" borderId="55" xfId="0" applyBorder="1" applyAlignment="1">
      <alignment horizontal="center" vertical="center"/>
    </xf>
    <xf numFmtId="0" fontId="0" fillId="0" borderId="163" xfId="0" applyBorder="1" applyAlignment="1">
      <alignment horizontal="center" vertical="center"/>
    </xf>
    <xf numFmtId="0" fontId="33" fillId="0" borderId="78" xfId="0" applyFont="1" applyBorder="1" applyAlignment="1">
      <alignment horizontal="center" vertical="center" wrapText="1"/>
    </xf>
    <xf numFmtId="0" fontId="33" fillId="0" borderId="163" xfId="0" applyFont="1" applyBorder="1" applyAlignment="1">
      <alignment horizontal="center" vertical="center" wrapText="1"/>
    </xf>
    <xf numFmtId="0" fontId="0" fillId="0" borderId="78" xfId="0" applyBorder="1" applyAlignment="1">
      <alignment horizontal="center" vertical="center" wrapText="1"/>
    </xf>
    <xf numFmtId="0" fontId="0" fillId="0" borderId="163" xfId="0" applyBorder="1" applyAlignment="1">
      <alignment horizontal="center" vertical="center" wrapText="1"/>
    </xf>
    <xf numFmtId="0" fontId="0" fillId="0" borderId="54" xfId="0" applyBorder="1" applyAlignment="1">
      <alignment horizontal="center" vertical="center" wrapText="1"/>
    </xf>
    <xf numFmtId="0" fontId="4" fillId="0" borderId="151" xfId="0" applyFont="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15" xfId="0" applyFont="1" applyBorder="1" applyAlignment="1">
      <alignment horizontal="distributed" vertical="center" justifyLastLine="1" shrinkToFit="1"/>
    </xf>
    <xf numFmtId="0" fontId="42" fillId="0" borderId="151" xfId="0" applyFont="1" applyBorder="1" applyAlignment="1">
      <alignment horizontal="center" vertical="center" justifyLastLine="1" shrinkToFit="1"/>
    </xf>
    <xf numFmtId="0" fontId="42" fillId="0" borderId="2" xfId="0" applyFont="1" applyBorder="1" applyAlignment="1">
      <alignment horizontal="center" vertical="center" justifyLastLine="1" shrinkToFit="1"/>
    </xf>
    <xf numFmtId="0" fontId="42" fillId="0" borderId="15" xfId="0" applyFont="1" applyBorder="1" applyAlignment="1">
      <alignment horizontal="center" vertical="center" justifyLastLine="1" shrinkToFit="1"/>
    </xf>
    <xf numFmtId="0" fontId="0" fillId="0" borderId="151" xfId="0" applyFont="1" applyBorder="1" applyAlignment="1">
      <alignment horizontal="distributed" vertical="center" justifyLastLine="1" shrinkToFit="1"/>
    </xf>
    <xf numFmtId="0" fontId="4" fillId="0" borderId="162" xfId="0" applyFont="1" applyBorder="1" applyAlignment="1">
      <alignment horizontal="distributed" vertical="center" justifyLastLine="1" shrinkToFit="1"/>
    </xf>
    <xf numFmtId="0" fontId="4" fillId="0" borderId="5" xfId="0" applyFont="1" applyBorder="1" applyAlignment="1">
      <alignment horizontal="distributed" vertical="center" justifyLastLine="1" shrinkToFit="1"/>
    </xf>
    <xf numFmtId="0" fontId="4" fillId="0" borderId="86" xfId="0" applyFont="1" applyBorder="1" applyAlignment="1">
      <alignment horizontal="distributed" vertical="center" justifyLastLine="1" shrinkToFit="1"/>
    </xf>
    <xf numFmtId="0" fontId="42" fillId="0" borderId="151" xfId="0" applyFont="1" applyBorder="1" applyAlignment="1">
      <alignment horizontal="distributed" vertical="center" justifyLastLine="1" shrinkToFit="1"/>
    </xf>
    <xf numFmtId="0" fontId="42" fillId="0" borderId="2" xfId="0" applyFont="1" applyBorder="1" applyAlignment="1">
      <alignment horizontal="distributed" vertical="center" justifyLastLine="1" shrinkToFit="1"/>
    </xf>
    <xf numFmtId="0" fontId="42" fillId="0" borderId="15" xfId="0" applyFont="1" applyBorder="1" applyAlignment="1">
      <alignment horizontal="distributed" vertical="center" justifyLastLine="1" shrinkToFit="1"/>
    </xf>
    <xf numFmtId="0" fontId="0" fillId="0" borderId="76" xfId="0" applyBorder="1" applyAlignment="1">
      <alignment horizontal="distributed" vertical="center" indent="1"/>
    </xf>
    <xf numFmtId="0" fontId="0" fillId="0" borderId="2" xfId="0" applyBorder="1" applyAlignment="1">
      <alignment horizontal="distributed" vertical="center" indent="1"/>
    </xf>
    <xf numFmtId="0" fontId="0" fillId="0" borderId="15" xfId="0" applyBorder="1" applyAlignment="1">
      <alignment horizontal="distributed" vertical="center" indent="1"/>
    </xf>
    <xf numFmtId="0" fontId="0" fillId="0" borderId="153" xfId="0" applyBorder="1" applyAlignment="1">
      <alignment horizontal="center" vertical="center" textRotation="255"/>
    </xf>
    <xf numFmtId="0" fontId="0" fillId="0" borderId="154" xfId="0" applyBorder="1" applyAlignment="1">
      <alignment horizontal="center" vertical="center" textRotation="255"/>
    </xf>
    <xf numFmtId="0" fontId="0" fillId="0" borderId="155" xfId="0" applyBorder="1" applyAlignment="1">
      <alignment horizontal="center" vertical="center" textRotation="255"/>
    </xf>
    <xf numFmtId="0" fontId="14" fillId="2" borderId="0" xfId="0" applyFont="1" applyFill="1" applyAlignment="1">
      <alignment horizontal="left" vertical="center"/>
    </xf>
    <xf numFmtId="0" fontId="4" fillId="0" borderId="121" xfId="0" applyFont="1" applyBorder="1" applyAlignment="1">
      <alignment horizontal="distributed" vertical="center" justifyLastLine="1" shrinkToFit="1"/>
    </xf>
    <xf numFmtId="0" fontId="4" fillId="0" borderId="75" xfId="0" applyFont="1" applyBorder="1" applyAlignment="1">
      <alignment horizontal="distributed" vertical="center" justifyLastLine="1" shrinkToFit="1"/>
    </xf>
    <xf numFmtId="0" fontId="4" fillId="0" borderId="42" xfId="0" applyFont="1" applyBorder="1" applyAlignment="1">
      <alignment horizontal="distributed" vertical="center" justifyLastLine="1" shrinkToFit="1"/>
    </xf>
    <xf numFmtId="0" fontId="43" fillId="0" borderId="161" xfId="0" applyFont="1" applyBorder="1" applyAlignment="1">
      <alignment horizontal="distributed" vertical="center" justifyLastLine="1" shrinkToFit="1"/>
    </xf>
    <xf numFmtId="0" fontId="43" fillId="0" borderId="90" xfId="0" applyFont="1" applyBorder="1" applyAlignment="1">
      <alignment horizontal="distributed" vertical="center" justifyLastLine="1" shrinkToFit="1"/>
    </xf>
    <xf numFmtId="0" fontId="43" fillId="0" borderId="84" xfId="0" applyFont="1" applyBorder="1" applyAlignment="1">
      <alignment horizontal="distributed" vertical="center" justifyLastLine="1" shrinkToFit="1"/>
    </xf>
    <xf numFmtId="0" fontId="10" fillId="0" borderId="151" xfId="0" applyFont="1" applyBorder="1" applyAlignment="1">
      <alignment horizontal="distributed" vertical="center" justifyLastLine="1" shrinkToFit="1"/>
    </xf>
    <xf numFmtId="0" fontId="10" fillId="0" borderId="2" xfId="0" applyFont="1" applyBorder="1" applyAlignment="1">
      <alignment horizontal="distributed" vertical="center" justifyLastLine="1" shrinkToFit="1"/>
    </xf>
    <xf numFmtId="0" fontId="10" fillId="0" borderId="15" xfId="0" applyFont="1" applyBorder="1" applyAlignment="1">
      <alignment horizontal="distributed" vertical="center" justifyLastLine="1" shrinkToFit="1"/>
    </xf>
    <xf numFmtId="0" fontId="4" fillId="2" borderId="151" xfId="0" applyFont="1" applyFill="1" applyBorder="1" applyAlignment="1">
      <alignment horizontal="distributed" vertical="center" justifyLastLine="1" shrinkToFit="1"/>
    </xf>
    <xf numFmtId="0" fontId="4" fillId="2" borderId="2" xfId="0" applyFont="1" applyFill="1" applyBorder="1" applyAlignment="1">
      <alignment horizontal="distributed" vertical="center" justifyLastLine="1" shrinkToFit="1"/>
    </xf>
    <xf numFmtId="0" fontId="4" fillId="2" borderId="15" xfId="0" applyFont="1" applyFill="1" applyBorder="1" applyAlignment="1">
      <alignment horizontal="distributed" vertical="center" justifyLastLine="1" shrinkToFit="1"/>
    </xf>
    <xf numFmtId="0" fontId="0" fillId="0" borderId="156" xfId="0" applyBorder="1" applyAlignment="1">
      <alignment horizontal="distributed" vertical="center" indent="3"/>
    </xf>
    <xf numFmtId="0" fontId="0" fillId="0" borderId="157" xfId="0" applyBorder="1" applyAlignment="1">
      <alignment horizontal="distributed" vertical="center" indent="3"/>
    </xf>
    <xf numFmtId="0" fontId="0" fillId="0" borderId="44" xfId="0" applyBorder="1" applyAlignment="1">
      <alignment horizontal="distributed" vertical="center" indent="3"/>
    </xf>
    <xf numFmtId="0" fontId="0" fillId="0" borderId="27" xfId="0" applyBorder="1" applyAlignment="1">
      <alignment horizontal="center" vertical="center"/>
    </xf>
    <xf numFmtId="0" fontId="0" fillId="0" borderId="152" xfId="0" applyBorder="1" applyAlignment="1">
      <alignment horizontal="center" vertical="center"/>
    </xf>
    <xf numFmtId="0" fontId="0" fillId="0" borderId="80"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distributed" vertical="center" indent="1"/>
    </xf>
    <xf numFmtId="0" fontId="0" fillId="0" borderId="77" xfId="0" applyBorder="1" applyAlignment="1">
      <alignment horizontal="distributed" vertical="center" indent="1"/>
    </xf>
    <xf numFmtId="0" fontId="0" fillId="0" borderId="9" xfId="0" applyBorder="1" applyAlignment="1">
      <alignment horizontal="distributed" vertical="center" indent="1"/>
    </xf>
    <xf numFmtId="0" fontId="0" fillId="0" borderId="85" xfId="0" applyBorder="1" applyAlignment="1">
      <alignment horizontal="distributed" vertical="center" indent="1"/>
    </xf>
    <xf numFmtId="0" fontId="15" fillId="0" borderId="0" xfId="0" applyFont="1" applyFill="1">
      <alignment vertical="center"/>
    </xf>
    <xf numFmtId="0" fontId="0" fillId="0" borderId="158" xfId="0" applyFont="1" applyBorder="1" applyAlignment="1">
      <alignment horizontal="left" vertical="center" wrapText="1"/>
    </xf>
    <xf numFmtId="0" fontId="0" fillId="0" borderId="159" xfId="0" applyFont="1" applyBorder="1" applyAlignment="1">
      <alignment horizontal="left" vertical="center"/>
    </xf>
    <xf numFmtId="0" fontId="0" fillId="0" borderId="160" xfId="0" applyFont="1" applyBorder="1" applyAlignment="1">
      <alignment horizontal="left" vertical="center"/>
    </xf>
    <xf numFmtId="0" fontId="0" fillId="0" borderId="149" xfId="0" applyBorder="1" applyAlignment="1">
      <alignment horizontal="center" vertical="center"/>
    </xf>
    <xf numFmtId="0" fontId="0" fillId="0" borderId="79" xfId="0" applyBorder="1" applyAlignment="1">
      <alignment horizontal="center" vertical="center"/>
    </xf>
    <xf numFmtId="0" fontId="33" fillId="0" borderId="26" xfId="0" applyFont="1" applyBorder="1" applyAlignment="1">
      <alignment horizontal="center" vertical="center" wrapText="1"/>
    </xf>
    <xf numFmtId="0" fontId="0" fillId="0" borderId="79" xfId="0" applyBorder="1" applyAlignment="1">
      <alignment horizontal="center" vertical="center" wrapText="1"/>
    </xf>
    <xf numFmtId="0" fontId="0" fillId="0" borderId="15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distributed" vertical="center" indent="3"/>
    </xf>
    <xf numFmtId="0" fontId="0" fillId="0" borderId="55" xfId="0" applyBorder="1" applyAlignment="1">
      <alignment horizontal="distributed" vertical="center" indent="3"/>
    </xf>
    <xf numFmtId="0" fontId="0" fillId="0" borderId="54" xfId="0" applyBorder="1" applyAlignment="1">
      <alignment horizontal="distributed" vertical="center" indent="3"/>
    </xf>
    <xf numFmtId="0" fontId="0" fillId="2" borderId="0" xfId="0" applyFill="1" applyAlignment="1">
      <alignment vertical="center" wrapTex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146" xfId="0" applyBorder="1" applyAlignment="1">
      <alignment horizontal="left"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51" xfId="0" applyBorder="1" applyAlignment="1">
      <alignment horizontal="distributed" vertical="center" indent="2" shrinkToFit="1"/>
    </xf>
    <xf numFmtId="0" fontId="0" fillId="0" borderId="2" xfId="0" applyFont="1" applyBorder="1" applyAlignment="1">
      <alignment horizontal="distributed" vertical="center" indent="2" shrinkToFit="1"/>
    </xf>
    <xf numFmtId="0" fontId="0" fillId="0" borderId="15" xfId="0" applyFont="1" applyBorder="1" applyAlignment="1">
      <alignment horizontal="distributed" vertical="center" indent="2" shrinkToFit="1"/>
    </xf>
    <xf numFmtId="0" fontId="0" fillId="0" borderId="164" xfId="0" applyBorder="1" applyAlignment="1">
      <alignment horizontal="distributed" vertical="center" indent="2" shrinkToFit="1"/>
    </xf>
    <xf numFmtId="0" fontId="0" fillId="0" borderId="4" xfId="0" applyFont="1" applyBorder="1" applyAlignment="1">
      <alignment horizontal="distributed" vertical="center" indent="2" shrinkToFit="1"/>
    </xf>
    <xf numFmtId="0" fontId="0" fillId="0" borderId="13" xfId="0" applyFont="1" applyBorder="1" applyAlignment="1">
      <alignment horizontal="distributed" vertical="center" indent="2" shrinkToFit="1"/>
    </xf>
    <xf numFmtId="0" fontId="0" fillId="0" borderId="164" xfId="0" applyFont="1" applyBorder="1" applyAlignment="1">
      <alignment horizontal="distributed" vertical="center" indent="2" shrinkToFit="1"/>
    </xf>
    <xf numFmtId="0" fontId="14" fillId="2" borderId="79" xfId="0" applyFont="1" applyFill="1" applyBorder="1" applyAlignment="1">
      <alignment horizontal="left" vertical="top"/>
    </xf>
    <xf numFmtId="0" fontId="0" fillId="0" borderId="162" xfId="0" applyBorder="1" applyAlignment="1">
      <alignment horizontal="distributed" vertical="center" indent="2" shrinkToFit="1"/>
    </xf>
    <xf numFmtId="0" fontId="0" fillId="0" borderId="5" xfId="0" applyFont="1" applyBorder="1" applyAlignment="1">
      <alignment horizontal="distributed" vertical="center" indent="2" shrinkToFit="1"/>
    </xf>
    <xf numFmtId="0" fontId="0" fillId="0" borderId="86" xfId="0" applyFont="1" applyBorder="1" applyAlignment="1">
      <alignment horizontal="distributed" vertical="center" indent="2" shrinkToFit="1"/>
    </xf>
    <xf numFmtId="0" fontId="0" fillId="0" borderId="13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8" xfId="0" applyFont="1" applyBorder="1" applyAlignment="1">
      <alignment horizontal="center" vertical="center" shrinkToFit="1"/>
    </xf>
    <xf numFmtId="0" fontId="0" fillId="0" borderId="152" xfId="0" applyBorder="1" applyAlignment="1">
      <alignment horizontal="center" vertical="center" wrapText="1"/>
    </xf>
    <xf numFmtId="0" fontId="0" fillId="0" borderId="1" xfId="0" applyBorder="1" applyAlignment="1">
      <alignment horizontal="distributed" vertical="center"/>
    </xf>
    <xf numFmtId="0" fontId="0" fillId="0" borderId="158" xfId="0" applyBorder="1" applyAlignment="1">
      <alignment horizontal="left" vertical="center" wrapText="1"/>
    </xf>
    <xf numFmtId="0" fontId="0" fillId="0" borderId="159" xfId="0" applyBorder="1" applyAlignment="1">
      <alignment horizontal="left" vertical="center"/>
    </xf>
    <xf numFmtId="0" fontId="0" fillId="0" borderId="160" xfId="0" applyBorder="1" applyAlignment="1">
      <alignment horizontal="left" vertical="center"/>
    </xf>
    <xf numFmtId="0" fontId="0" fillId="0" borderId="54" xfId="0" applyBorder="1" applyAlignment="1">
      <alignment horizontal="center" vertical="center"/>
    </xf>
    <xf numFmtId="0" fontId="0" fillId="2" borderId="0" xfId="0" applyFill="1" applyBorder="1" applyAlignment="1">
      <alignment horizontal="distributed" vertical="center"/>
    </xf>
    <xf numFmtId="0" fontId="15" fillId="2" borderId="0" xfId="0" applyFont="1" applyFill="1" applyBorder="1" applyAlignment="1">
      <alignment vertical="center"/>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xf>
    <xf numFmtId="0" fontId="0" fillId="0" borderId="153" xfId="0" applyBorder="1" applyAlignment="1">
      <alignment horizontal="center" vertical="distributed" textRotation="255" justifyLastLine="1"/>
    </xf>
    <xf numFmtId="0" fontId="0" fillId="0" borderId="154" xfId="0" applyBorder="1" applyAlignment="1">
      <alignment horizontal="center" vertical="distributed" textRotation="255" justifyLastLine="1"/>
    </xf>
    <xf numFmtId="0" fontId="0" fillId="0" borderId="175" xfId="0" applyBorder="1" applyAlignment="1">
      <alignment horizontal="center" vertical="distributed" textRotation="255" justifyLastLine="1"/>
    </xf>
    <xf numFmtId="0" fontId="0" fillId="0" borderId="176" xfId="0" applyBorder="1" applyAlignment="1">
      <alignment horizontal="distributed" vertical="center" indent="1"/>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0" fillId="0" borderId="121" xfId="0" applyBorder="1" applyAlignment="1">
      <alignment horizontal="distributed" vertical="center" indent="1"/>
    </xf>
    <xf numFmtId="0" fontId="0" fillId="0" borderId="75" xfId="0" applyBorder="1" applyAlignment="1">
      <alignment horizontal="distributed" vertical="center" indent="1"/>
    </xf>
    <xf numFmtId="0" fontId="0" fillId="0" borderId="17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65" xfId="0" applyBorder="1" applyAlignment="1">
      <alignment horizontal="distributed" vertical="center" indent="1"/>
    </xf>
    <xf numFmtId="0" fontId="0" fillId="0" borderId="166" xfId="0" applyBorder="1" applyAlignment="1">
      <alignment horizontal="distributed" vertical="center" indent="1"/>
    </xf>
    <xf numFmtId="0" fontId="0" fillId="0" borderId="98" xfId="0" applyBorder="1" applyAlignment="1">
      <alignment horizontal="distributed" vertical="center" indent="1"/>
    </xf>
    <xf numFmtId="0" fontId="0" fillId="0" borderId="167" xfId="0" applyBorder="1" applyAlignment="1">
      <alignment horizontal="distributed" vertical="center" indent="1"/>
    </xf>
    <xf numFmtId="0" fontId="0" fillId="0" borderId="65" xfId="0" applyBorder="1" applyAlignment="1">
      <alignment horizontal="distributed" vertical="center" indent="1"/>
    </xf>
    <xf numFmtId="0" fontId="0" fillId="0" borderId="35" xfId="0" applyBorder="1" applyAlignment="1">
      <alignment horizontal="distributed" vertical="center" indent="1"/>
    </xf>
    <xf numFmtId="0" fontId="0" fillId="0" borderId="12" xfId="0" applyBorder="1" applyAlignment="1">
      <alignment horizontal="distributed" vertical="center" indent="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170" xfId="0" applyBorder="1" applyAlignment="1">
      <alignment vertical="distributed" textRotation="255" justifyLastLine="1"/>
    </xf>
    <xf numFmtId="0" fontId="0" fillId="0" borderId="171" xfId="0" applyBorder="1" applyAlignment="1">
      <alignment horizontal="distributed" vertical="center" indent="1"/>
    </xf>
    <xf numFmtId="0" fontId="0" fillId="0" borderId="46" xfId="0" applyBorder="1" applyAlignment="1">
      <alignment horizontal="distributed" vertical="center" indent="1"/>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77" fontId="0" fillId="0" borderId="11" xfId="0" applyNumberFormat="1" applyBorder="1" applyAlignment="1" applyProtection="1">
      <alignment horizontal="right" vertical="center"/>
    </xf>
    <xf numFmtId="181" fontId="0" fillId="0" borderId="81" xfId="0" applyNumberFormat="1" applyBorder="1" applyAlignment="1" applyProtection="1">
      <alignment horizontal="right" vertical="center"/>
    </xf>
    <xf numFmtId="181" fontId="0" fillId="0" borderId="18" xfId="0" applyNumberFormat="1" applyBorder="1" applyAlignment="1" applyProtection="1">
      <alignment horizontal="right" vertical="center"/>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0" fontId="0" fillId="2" borderId="1" xfId="0" applyFont="1" applyFill="1" applyBorder="1" applyAlignment="1">
      <alignment horizontal="right" vertical="center"/>
    </xf>
    <xf numFmtId="0" fontId="0" fillId="2" borderId="178" xfId="0" applyFill="1" applyBorder="1" applyAlignment="1">
      <alignment horizontal="distributed" indent="1"/>
    </xf>
    <xf numFmtId="0" fontId="0" fillId="2" borderId="19" xfId="0" applyFill="1" applyBorder="1" applyAlignment="1">
      <alignment horizontal="distributed" indent="1"/>
    </xf>
    <xf numFmtId="177" fontId="0" fillId="0" borderId="83" xfId="0" applyNumberFormat="1" applyBorder="1" applyAlignment="1" applyProtection="1">
      <alignment horizontal="right" vertical="center"/>
    </xf>
    <xf numFmtId="177" fontId="0" fillId="0" borderId="67" xfId="0" applyNumberFormat="1" applyBorder="1" applyAlignment="1" applyProtection="1">
      <alignment horizontal="right" vertical="center"/>
    </xf>
    <xf numFmtId="177" fontId="0" fillId="0" borderId="181" xfId="0" applyNumberFormat="1" applyBorder="1" applyAlignment="1" applyProtection="1">
      <alignment horizontal="right" vertical="center"/>
    </xf>
    <xf numFmtId="177" fontId="0" fillId="0" borderId="94" xfId="0" applyNumberFormat="1" applyFill="1" applyBorder="1" applyAlignment="1" applyProtection="1">
      <alignment horizontal="right" vertical="center"/>
      <protection locked="0"/>
    </xf>
    <xf numFmtId="177" fontId="0" fillId="0" borderId="180" xfId="0" applyNumberFormat="1" applyFill="1" applyBorder="1" applyAlignment="1" applyProtection="1">
      <alignment horizontal="right" vertical="center"/>
      <protection locked="0"/>
    </xf>
    <xf numFmtId="177" fontId="0" fillId="0" borderId="87"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17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81" xfId="0" applyNumberFormat="1" applyFill="1" applyBorder="1" applyAlignment="1" applyProtection="1">
      <alignment horizontal="right" vertical="center"/>
      <protection locked="0"/>
    </xf>
    <xf numFmtId="177" fontId="0" fillId="0" borderId="68" xfId="0" applyNumberFormat="1" applyFill="1" applyBorder="1" applyAlignment="1" applyProtection="1">
      <alignment horizontal="right" vertical="center"/>
      <protection locked="0"/>
    </xf>
    <xf numFmtId="0" fontId="0" fillId="2" borderId="147" xfId="0" applyFill="1" applyBorder="1" applyAlignment="1">
      <alignment horizontal="distributed" indent="1"/>
    </xf>
    <xf numFmtId="0" fontId="0" fillId="2" borderId="166" xfId="0" applyFill="1" applyBorder="1" applyAlignment="1">
      <alignment horizontal="distributed" indent="1"/>
    </xf>
    <xf numFmtId="0" fontId="0" fillId="0" borderId="119" xfId="0" applyBorder="1" applyAlignment="1">
      <alignment horizontal="center" vertical="center" wrapText="1"/>
    </xf>
    <xf numFmtId="0" fontId="0" fillId="0" borderId="77" xfId="0" applyBorder="1" applyAlignment="1">
      <alignment horizontal="center" vertical="center"/>
    </xf>
    <xf numFmtId="0" fontId="0" fillId="0" borderId="151" xfId="0" applyBorder="1" applyAlignment="1">
      <alignment horizontal="distributed" vertical="center" indent="1"/>
    </xf>
    <xf numFmtId="0" fontId="0" fillId="0" borderId="64" xfId="0" applyBorder="1" applyAlignment="1">
      <alignment horizontal="center" vertical="top"/>
    </xf>
    <xf numFmtId="0" fontId="0" fillId="0" borderId="12" xfId="0" applyBorder="1" applyAlignment="1">
      <alignment horizontal="center" vertical="top"/>
    </xf>
    <xf numFmtId="0" fontId="0" fillId="0" borderId="121" xfId="0" applyBorder="1" applyAlignment="1">
      <alignment horizontal="center" vertical="center" wrapText="1"/>
    </xf>
    <xf numFmtId="0" fontId="0" fillId="0" borderId="76" xfId="0" applyBorder="1" applyAlignment="1">
      <alignment horizontal="center" vertical="center"/>
    </xf>
    <xf numFmtId="0" fontId="15" fillId="2" borderId="1" xfId="0" applyFont="1" applyFill="1" applyBorder="1" applyAlignment="1">
      <alignment vertical="center"/>
    </xf>
    <xf numFmtId="0" fontId="0" fillId="0" borderId="139" xfId="0" applyBorder="1" applyAlignment="1">
      <alignment horizontal="distributed" vertical="center" indent="1"/>
    </xf>
    <xf numFmtId="0" fontId="0" fillId="0" borderId="3" xfId="0" applyBorder="1" applyAlignment="1">
      <alignment horizontal="distributed" vertical="center" indent="1"/>
    </xf>
    <xf numFmtId="181" fontId="0" fillId="0" borderId="81" xfId="0" applyNumberFormat="1" applyFill="1" applyBorder="1" applyAlignment="1" applyProtection="1">
      <alignment horizontal="right" vertical="center"/>
    </xf>
    <xf numFmtId="181" fontId="0" fillId="0" borderId="18" xfId="0" applyNumberFormat="1" applyFill="1" applyBorder="1" applyAlignment="1" applyProtection="1">
      <alignment horizontal="right" vertical="center"/>
    </xf>
    <xf numFmtId="0" fontId="45" fillId="0" borderId="91" xfId="0" applyFont="1" applyBorder="1" applyAlignment="1">
      <alignment horizontal="center" vertical="center" wrapText="1"/>
    </xf>
    <xf numFmtId="0" fontId="45" fillId="0" borderId="5" xfId="0" applyFont="1" applyBorder="1" applyAlignment="1">
      <alignment horizontal="center" vertical="center" wrapText="1"/>
    </xf>
    <xf numFmtId="177" fontId="0" fillId="0" borderId="11" xfId="0" applyNumberFormat="1" applyBorder="1" applyProtection="1">
      <alignment vertical="center"/>
      <protection locked="0"/>
    </xf>
    <xf numFmtId="177" fontId="0" fillId="0" borderId="76" xfId="0" applyNumberFormat="1" applyBorder="1" applyProtection="1">
      <alignment vertical="center"/>
      <protection locked="0"/>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0" fontId="0" fillId="0" borderId="179" xfId="0" applyBorder="1" applyAlignment="1">
      <alignment horizontal="distributed" vertical="center" wrapText="1" indent="1"/>
    </xf>
    <xf numFmtId="0" fontId="0" fillId="0" borderId="166"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8" fontId="0" fillId="2" borderId="81" xfId="0" applyNumberFormat="1" applyFill="1" applyBorder="1" applyAlignment="1" applyProtection="1">
      <alignment horizontal="center" vertical="center"/>
    </xf>
    <xf numFmtId="178" fontId="0" fillId="2" borderId="20" xfId="0" applyNumberFormat="1" applyFill="1" applyBorder="1" applyAlignment="1" applyProtection="1">
      <alignment horizontal="center" vertical="center"/>
    </xf>
    <xf numFmtId="0" fontId="0" fillId="0" borderId="0" xfId="0" applyBorder="1" applyAlignment="1">
      <alignment horizontal="distributed" vertical="center" wrapText="1"/>
    </xf>
    <xf numFmtId="177" fontId="0" fillId="0" borderId="193" xfId="0" applyNumberFormat="1" applyBorder="1" applyProtection="1">
      <alignment vertical="center"/>
      <protection locked="0"/>
    </xf>
    <xf numFmtId="177" fontId="0" fillId="0" borderId="194" xfId="0" applyNumberFormat="1" applyBorder="1" applyProtection="1">
      <alignment vertical="center"/>
      <protection locked="0"/>
    </xf>
    <xf numFmtId="177" fontId="0" fillId="0" borderId="95"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0" fontId="14" fillId="0" borderId="0" xfId="0" applyFont="1" applyAlignment="1">
      <alignment vertical="top" wrapText="1"/>
    </xf>
    <xf numFmtId="0" fontId="14" fillId="0" borderId="0" xfId="0" applyFont="1" applyAlignment="1">
      <alignment vertical="top"/>
    </xf>
    <xf numFmtId="177" fontId="0" fillId="0" borderId="101" xfId="0" applyNumberFormat="1" applyBorder="1" applyProtection="1">
      <alignment vertical="center"/>
      <protection locked="0"/>
    </xf>
    <xf numFmtId="177" fontId="0" fillId="0" borderId="17" xfId="0" applyNumberFormat="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0" fillId="0" borderId="106" xfId="0" applyNumberFormat="1" applyFill="1" applyBorder="1" applyAlignment="1" applyProtection="1">
      <alignment horizontal="center" vertical="center"/>
      <protection locked="0"/>
    </xf>
    <xf numFmtId="176" fontId="0" fillId="0" borderId="108" xfId="0" applyNumberFormat="1" applyFill="1" applyBorder="1" applyAlignment="1" applyProtection="1">
      <alignment horizontal="center" vertical="center"/>
      <protection locked="0"/>
    </xf>
    <xf numFmtId="177" fontId="0" fillId="0" borderId="195"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192" xfId="0" applyNumberFormat="1" applyFill="1" applyBorder="1" applyAlignment="1" applyProtection="1">
      <alignment horizontal="center" vertical="center"/>
      <protection locked="0"/>
    </xf>
    <xf numFmtId="0" fontId="0" fillId="0" borderId="0" xfId="0" applyAlignment="1">
      <alignment vertical="center" wrapText="1"/>
    </xf>
    <xf numFmtId="0" fontId="44"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6" xfId="0" applyBorder="1">
      <alignment vertical="center"/>
    </xf>
    <xf numFmtId="0" fontId="0" fillId="0" borderId="176"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82" xfId="0" applyBorder="1" applyAlignment="1">
      <alignment horizontal="center" vertical="distributed" textRotation="255" indent="2"/>
    </xf>
    <xf numFmtId="0" fontId="0" fillId="0" borderId="183" xfId="0" applyBorder="1" applyAlignment="1">
      <alignment horizontal="center" vertical="distributed" textRotation="255" indent="2"/>
    </xf>
    <xf numFmtId="0" fontId="0" fillId="0" borderId="184" xfId="0" applyBorder="1" applyAlignment="1">
      <alignment horizontal="center" vertical="distributed" textRotation="255" indent="2"/>
    </xf>
    <xf numFmtId="0" fontId="0" fillId="0" borderId="185" xfId="0" applyBorder="1" applyAlignment="1">
      <alignment horizontal="center" vertical="distributed" textRotation="255" indent="3"/>
    </xf>
    <xf numFmtId="0" fontId="0" fillId="0" borderId="183" xfId="0" applyBorder="1" applyAlignment="1">
      <alignment horizontal="center" vertical="distributed" textRotation="255" indent="3"/>
    </xf>
    <xf numFmtId="0" fontId="0" fillId="0" borderId="50" xfId="0" applyBorder="1" applyAlignment="1">
      <alignment horizontal="center" vertical="distributed" textRotation="255" indent="3"/>
    </xf>
    <xf numFmtId="0" fontId="0" fillId="0" borderId="87" xfId="0" applyBorder="1" applyAlignment="1">
      <alignment horizontal="distributed" vertical="center" indent="1"/>
    </xf>
    <xf numFmtId="0" fontId="0" fillId="0" borderId="186" xfId="0" applyBorder="1" applyAlignment="1">
      <alignment vertical="center" textRotation="255" shrinkToFit="1"/>
    </xf>
    <xf numFmtId="0" fontId="0" fillId="0" borderId="184" xfId="0" applyBorder="1" applyAlignment="1">
      <alignment vertical="center" textRotation="255" shrinkToFit="1"/>
    </xf>
    <xf numFmtId="0" fontId="0" fillId="0" borderId="187" xfId="0" applyBorder="1" applyAlignment="1">
      <alignment horizontal="distributed" vertical="center" indent="5"/>
    </xf>
    <xf numFmtId="0" fontId="0" fillId="0" borderId="188" xfId="0" applyBorder="1" applyAlignment="1">
      <alignment horizontal="distributed" vertical="center" indent="5"/>
    </xf>
    <xf numFmtId="0" fontId="0" fillId="0" borderId="189" xfId="0" applyBorder="1" applyAlignment="1">
      <alignment horizontal="center" vertical="center" textRotation="255"/>
    </xf>
    <xf numFmtId="0" fontId="0" fillId="0" borderId="190" xfId="0" applyBorder="1" applyAlignment="1">
      <alignment horizontal="center" vertical="center" textRotation="255"/>
    </xf>
    <xf numFmtId="0" fontId="0" fillId="0" borderId="191" xfId="0" applyBorder="1" applyAlignment="1">
      <alignment horizontal="center" vertical="center" textRotation="255"/>
    </xf>
    <xf numFmtId="0" fontId="35" fillId="0" borderId="140" xfId="0" applyFont="1" applyBorder="1" applyAlignment="1">
      <alignment horizontal="center" vertical="center" textRotation="255"/>
    </xf>
    <xf numFmtId="0" fontId="35" fillId="0" borderId="190" xfId="0" applyFont="1" applyBorder="1" applyAlignment="1">
      <alignment horizontal="center" vertical="center" textRotation="255"/>
    </xf>
    <xf numFmtId="0" fontId="35" fillId="0" borderId="191" xfId="0" applyFont="1" applyBorder="1" applyAlignment="1">
      <alignment horizontal="center" vertical="center" textRotation="255"/>
    </xf>
    <xf numFmtId="0" fontId="46" fillId="0" borderId="91" xfId="0" applyFont="1" applyBorder="1" applyAlignment="1">
      <alignment horizontal="center" vertical="center" textRotation="255" shrinkToFit="1"/>
    </xf>
    <xf numFmtId="0" fontId="46" fillId="0" borderId="92" xfId="0" applyFont="1" applyBorder="1">
      <alignment vertical="center"/>
    </xf>
    <xf numFmtId="0" fontId="46" fillId="0" borderId="3" xfId="0" applyFont="1" applyBorder="1">
      <alignment vertical="center"/>
    </xf>
    <xf numFmtId="0" fontId="33" fillId="0" borderId="140" xfId="0" applyFont="1" applyBorder="1" applyAlignment="1">
      <alignment horizontal="center" vertical="distributed" textRotation="255" indent="10"/>
    </xf>
    <xf numFmtId="0" fontId="33" fillId="0" borderId="190" xfId="0" applyFont="1" applyBorder="1" applyAlignment="1">
      <alignment horizontal="center" vertical="distributed" textRotation="255" indent="10"/>
    </xf>
    <xf numFmtId="0" fontId="33" fillId="0" borderId="139" xfId="0" applyFont="1" applyBorder="1" applyAlignment="1">
      <alignment horizontal="center" vertical="distributed" textRotation="255" indent="10"/>
    </xf>
    <xf numFmtId="0" fontId="33" fillId="0" borderId="91" xfId="0" applyFont="1" applyBorder="1" applyAlignment="1">
      <alignment horizontal="center" vertical="center" textRotation="255" shrinkToFit="1"/>
    </xf>
    <xf numFmtId="0" fontId="33" fillId="0" borderId="92" xfId="0" applyFont="1" applyBorder="1" applyAlignment="1">
      <alignment horizontal="center" vertical="center" textRotation="255" shrinkToFit="1"/>
    </xf>
    <xf numFmtId="0" fontId="33" fillId="0" borderId="3" xfId="0" applyFont="1" applyBorder="1" applyAlignment="1">
      <alignment horizontal="center" vertical="center" textRotation="255" shrinkToFit="1"/>
    </xf>
    <xf numFmtId="0" fontId="33" fillId="0" borderId="91" xfId="0" applyFont="1" applyBorder="1" applyAlignment="1">
      <alignment horizontal="center" vertical="center" textRotation="255"/>
    </xf>
    <xf numFmtId="0" fontId="33" fillId="0" borderId="92" xfId="0" applyFont="1" applyBorder="1" applyAlignment="1">
      <alignment horizontal="center" vertical="center" textRotation="255"/>
    </xf>
    <xf numFmtId="0" fontId="33" fillId="0" borderId="3" xfId="0" applyFont="1" applyBorder="1" applyAlignment="1">
      <alignment horizontal="center" vertical="center" textRotation="255"/>
    </xf>
    <xf numFmtId="0" fontId="33" fillId="0" borderId="147" xfId="0" applyFont="1" applyBorder="1" applyAlignment="1">
      <alignment horizontal="center" vertical="center"/>
    </xf>
    <xf numFmtId="0" fontId="33" fillId="0" borderId="166" xfId="0" applyFont="1" applyBorder="1" applyAlignment="1">
      <alignment horizontal="center" vertical="center"/>
    </xf>
    <xf numFmtId="0" fontId="33" fillId="0" borderId="64" xfId="0" applyFont="1" applyBorder="1" applyAlignment="1">
      <alignment horizontal="center" vertical="center"/>
    </xf>
    <xf numFmtId="0" fontId="33" fillId="0" borderId="12" xfId="0" applyFont="1" applyBorder="1" applyAlignment="1">
      <alignment horizontal="center" vertical="center"/>
    </xf>
    <xf numFmtId="0" fontId="33" fillId="0" borderId="91" xfId="0" applyFont="1" applyBorder="1" applyAlignment="1">
      <alignment horizontal="center" vertical="distributed" textRotation="255" indent="6"/>
    </xf>
    <xf numFmtId="0" fontId="33" fillId="0" borderId="92" xfId="0" applyFont="1" applyBorder="1">
      <alignment vertical="center"/>
    </xf>
    <xf numFmtId="0" fontId="33" fillId="0" borderId="3" xfId="0" applyFont="1" applyBorder="1">
      <alignment vertical="center"/>
    </xf>
    <xf numFmtId="0" fontId="33" fillId="0" borderId="91" xfId="0" applyFont="1" applyBorder="1" applyAlignment="1">
      <alignment horizontal="center" vertical="distributed" textRotation="255" indent="1"/>
    </xf>
    <xf numFmtId="0" fontId="33" fillId="0" borderId="92" xfId="0" applyFont="1" applyBorder="1" applyAlignment="1">
      <alignment horizontal="center" vertical="distributed" textRotation="255" indent="1"/>
    </xf>
    <xf numFmtId="0" fontId="33" fillId="0" borderId="3" xfId="0" applyFont="1" applyBorder="1" applyAlignment="1">
      <alignment horizontal="center" vertical="distributed" textRotation="255" indent="1"/>
    </xf>
    <xf numFmtId="0" fontId="37" fillId="0" borderId="91" xfId="0" applyFont="1" applyBorder="1" applyAlignment="1">
      <alignment horizontal="center" vertical="center" textRotation="255" shrinkToFit="1"/>
    </xf>
    <xf numFmtId="0" fontId="37" fillId="0" borderId="92"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3" fillId="0" borderId="179" xfId="0" applyFont="1" applyBorder="1" applyAlignment="1">
      <alignment horizontal="center" vertical="center"/>
    </xf>
    <xf numFmtId="0" fontId="33" fillId="0" borderId="79" xfId="0" applyFont="1" applyBorder="1" applyAlignment="1">
      <alignment horizontal="center"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3" fillId="0" borderId="91" xfId="0" applyFont="1" applyBorder="1" applyAlignment="1">
      <alignment horizontal="distributed" vertical="center" indent="2"/>
    </xf>
    <xf numFmtId="0" fontId="33" fillId="0" borderId="3" xfId="0" applyFont="1" applyBorder="1" applyAlignment="1">
      <alignment horizontal="distributed" vertical="center" indent="2"/>
    </xf>
    <xf numFmtId="0" fontId="0" fillId="0" borderId="1" xfId="0" applyBorder="1" applyAlignment="1" applyProtection="1">
      <alignment horizontal="right" vertical="center" wrapText="1"/>
      <protection locked="0"/>
    </xf>
    <xf numFmtId="0" fontId="33" fillId="0" borderId="147" xfId="0" applyFont="1" applyBorder="1" applyAlignment="1">
      <alignment horizontal="center" vertical="distributed" textRotation="255" indent="2"/>
    </xf>
    <xf numFmtId="0" fontId="33" fillId="0" borderId="166" xfId="0" applyFont="1" applyBorder="1" applyAlignment="1">
      <alignment horizontal="center" vertical="distributed" textRotation="255" indent="2"/>
    </xf>
    <xf numFmtId="0" fontId="33" fillId="0" borderId="63" xfId="0" applyFont="1" applyBorder="1" applyAlignment="1">
      <alignment horizontal="center" vertical="distributed" textRotation="255" indent="2"/>
    </xf>
    <xf numFmtId="0" fontId="33" fillId="0" borderId="65" xfId="0" applyFont="1" applyBorder="1" applyAlignment="1">
      <alignment horizontal="center" vertical="distributed" textRotation="255" indent="2"/>
    </xf>
    <xf numFmtId="0" fontId="33" fillId="0" borderId="64" xfId="0" applyFont="1" applyBorder="1" applyAlignment="1">
      <alignment horizontal="center" vertical="distributed" textRotation="255" indent="2"/>
    </xf>
    <xf numFmtId="0" fontId="33" fillId="0" borderId="12" xfId="0" applyFont="1" applyBorder="1" applyAlignment="1">
      <alignment horizontal="center" vertical="distributed" textRotation="255" indent="2"/>
    </xf>
    <xf numFmtId="0" fontId="15" fillId="0" borderId="1" xfId="0" applyFont="1" applyFill="1" applyBorder="1" applyAlignment="1">
      <alignment vertical="center" wrapText="1"/>
    </xf>
    <xf numFmtId="0" fontId="33" fillId="0" borderId="91" xfId="0" applyFont="1" applyBorder="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distributed" vertical="center" indent="1"/>
    </xf>
    <xf numFmtId="0" fontId="33" fillId="0" borderId="128" xfId="0" applyFont="1" applyBorder="1" applyAlignment="1">
      <alignment horizontal="distributed" vertical="center" indent="1"/>
    </xf>
    <xf numFmtId="0" fontId="0" fillId="0" borderId="1" xfId="0" applyBorder="1" applyAlignment="1" applyProtection="1">
      <alignment horizontal="right" vertical="center" wrapText="1"/>
    </xf>
    <xf numFmtId="0" fontId="0" fillId="3" borderId="139" xfId="0" applyFill="1" applyBorder="1" applyAlignment="1">
      <alignment horizontal="left" vertical="center" indent="1"/>
    </xf>
    <xf numFmtId="0" fontId="0" fillId="3" borderId="3" xfId="0" applyFill="1" applyBorder="1" applyAlignment="1">
      <alignment horizontal="left" vertical="center" indent="1"/>
    </xf>
    <xf numFmtId="0" fontId="0" fillId="3" borderId="3" xfId="0" applyFill="1" applyBorder="1" applyAlignment="1" applyProtection="1">
      <alignment horizontal="right" vertical="center" indent="1"/>
      <protection locked="0"/>
    </xf>
    <xf numFmtId="0" fontId="0" fillId="0" borderId="3" xfId="0" applyBorder="1" applyAlignment="1">
      <alignment horizontal="left" vertical="center" indent="1"/>
    </xf>
    <xf numFmtId="0" fontId="0" fillId="0" borderId="128" xfId="0" applyBorder="1" applyAlignment="1">
      <alignment horizontal="left" vertical="center" indent="1"/>
    </xf>
    <xf numFmtId="0" fontId="0" fillId="0" borderId="200" xfId="0" applyBorder="1" applyAlignment="1">
      <alignment horizontal="left" vertical="center"/>
    </xf>
    <xf numFmtId="0" fontId="0" fillId="0" borderId="201"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0" fillId="0" borderId="11" xfId="0" applyBorder="1" applyAlignment="1">
      <alignment horizontal="distributed" vertical="center" indent="1"/>
    </xf>
    <xf numFmtId="0" fontId="0" fillId="0" borderId="199" xfId="0" applyBorder="1" applyAlignment="1" applyProtection="1">
      <alignment horizontal="center" vertical="center"/>
    </xf>
    <xf numFmtId="0" fontId="0" fillId="0" borderId="142" xfId="0" applyBorder="1" applyAlignment="1" applyProtection="1">
      <alignment horizontal="center" vertical="center"/>
    </xf>
    <xf numFmtId="0" fontId="0" fillId="0" borderId="153" xfId="0" applyBorder="1" applyAlignment="1">
      <alignment horizontal="center" vertical="distributed" textRotation="255" indent="2"/>
    </xf>
    <xf numFmtId="0" fontId="0" fillId="0" borderId="154"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61"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3" fillId="0" borderId="90" xfId="0" applyFont="1" applyBorder="1" applyAlignment="1">
      <alignment horizontal="left" vertical="center" indent="1"/>
    </xf>
    <xf numFmtId="0" fontId="33" fillId="0" borderId="84" xfId="0" applyFont="1" applyBorder="1" applyAlignment="1">
      <alignment horizontal="left" vertical="center" indent="1"/>
    </xf>
    <xf numFmtId="0" fontId="0" fillId="0" borderId="162"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0" borderId="151"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 xfId="0" applyBorder="1" applyAlignment="1">
      <alignment horizontal="distributed" vertical="center" wrapTex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distributed" vertical="center" indent="1"/>
    </xf>
    <xf numFmtId="0" fontId="0" fillId="0" borderId="55" xfId="0" applyBorder="1" applyAlignment="1">
      <alignment horizontal="distributed" vertical="center" indent="1"/>
    </xf>
    <xf numFmtId="0" fontId="0" fillId="0" borderId="163" xfId="0"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5" fillId="0" borderId="1" xfId="0" applyFont="1" applyBorder="1" applyAlignment="1">
      <alignment vertical="center" wrapText="1"/>
    </xf>
    <xf numFmtId="0" fontId="0" fillId="0" borderId="178" xfId="0" applyBorder="1" applyAlignment="1">
      <alignment horizontal="center" vertical="distributed" textRotation="255" indent="2"/>
    </xf>
    <xf numFmtId="0" fontId="0" fillId="0" borderId="63" xfId="0" applyBorder="1" applyAlignment="1">
      <alignment horizontal="center" vertical="distributed" textRotation="255" indent="2"/>
    </xf>
    <xf numFmtId="0" fontId="0" fillId="0" borderId="196" xfId="0" applyBorder="1" applyAlignment="1">
      <alignment horizontal="center" vertical="distributed" textRotation="255" indent="2"/>
    </xf>
    <xf numFmtId="0" fontId="0" fillId="0" borderId="11" xfId="0" applyFill="1" applyBorder="1">
      <alignment vertical="center"/>
    </xf>
    <xf numFmtId="0" fontId="0" fillId="0" borderId="76" xfId="0" applyFill="1" applyBorder="1">
      <alignment vertical="center"/>
    </xf>
    <xf numFmtId="0" fontId="0" fillId="0" borderId="0" xfId="0" applyFill="1" applyAlignment="1">
      <alignment vertical="center" wrapText="1"/>
    </xf>
    <xf numFmtId="0" fontId="0" fillId="0" borderId="29" xfId="0" applyFill="1" applyBorder="1">
      <alignment vertical="center"/>
    </xf>
    <xf numFmtId="0" fontId="0" fillId="0" borderId="46" xfId="0" applyFill="1" applyBorder="1">
      <alignment vertical="center"/>
    </xf>
    <xf numFmtId="0" fontId="0" fillId="0" borderId="82" xfId="0" applyFill="1" applyBorder="1">
      <alignment vertical="center"/>
    </xf>
    <xf numFmtId="0" fontId="0" fillId="0" borderId="77" xfId="0" applyFill="1" applyBorder="1">
      <alignment vertical="center"/>
    </xf>
    <xf numFmtId="0" fontId="0" fillId="0" borderId="202" xfId="0" applyFill="1" applyBorder="1" applyAlignment="1">
      <alignment horizontal="distributed" vertical="center" indent="3"/>
    </xf>
    <xf numFmtId="0" fontId="0" fillId="0" borderId="203" xfId="0" applyFill="1" applyBorder="1" applyAlignment="1">
      <alignment horizontal="distributed" vertical="center" indent="3"/>
    </xf>
    <xf numFmtId="0" fontId="0" fillId="0" borderId="140" xfId="0" applyFill="1" applyBorder="1" applyAlignment="1">
      <alignment horizontal="left" vertical="center" wrapText="1"/>
    </xf>
    <xf numFmtId="0" fontId="0" fillId="0" borderId="190" xfId="0" applyFill="1" applyBorder="1" applyAlignment="1">
      <alignment horizontal="left" vertical="center" wrapText="1"/>
    </xf>
    <xf numFmtId="0" fontId="0" fillId="0" borderId="139" xfId="0" applyFill="1" applyBorder="1" applyAlignment="1">
      <alignment horizontal="left" vertical="center" wrapText="1"/>
    </xf>
    <xf numFmtId="0" fontId="0" fillId="0" borderId="11" xfId="0" applyFill="1" applyBorder="1" applyAlignment="1">
      <alignment vertical="center"/>
    </xf>
    <xf numFmtId="0" fontId="0" fillId="0" borderId="76" xfId="0" applyFill="1" applyBorder="1" applyAlignment="1">
      <alignment vertical="center"/>
    </xf>
    <xf numFmtId="0" fontId="0" fillId="0" borderId="83" xfId="0" applyFill="1" applyBorder="1">
      <alignment vertical="center"/>
    </xf>
    <xf numFmtId="0" fontId="0" fillId="0" borderId="89" xfId="0" applyFill="1" applyBorder="1">
      <alignment vertical="center"/>
    </xf>
    <xf numFmtId="0" fontId="0" fillId="0" borderId="78" xfId="0" applyFill="1" applyBorder="1">
      <alignment vertical="center"/>
    </xf>
    <xf numFmtId="0" fontId="0" fillId="0" borderId="163" xfId="0" applyFill="1" applyBorder="1">
      <alignment vertical="center"/>
    </xf>
    <xf numFmtId="0" fontId="0" fillId="0" borderId="11" xfId="0" applyFill="1" applyBorder="1" applyAlignment="1">
      <alignment vertical="center" shrinkToFit="1"/>
    </xf>
    <xf numFmtId="0" fontId="0" fillId="0" borderId="76" xfId="0" applyFill="1" applyBorder="1" applyAlignment="1">
      <alignment vertical="center" shrinkToFit="1"/>
    </xf>
    <xf numFmtId="0" fontId="0" fillId="0" borderId="140" xfId="0" applyFill="1" applyBorder="1" applyAlignment="1">
      <alignment horizontal="center" vertical="center"/>
    </xf>
    <xf numFmtId="0" fontId="0" fillId="0" borderId="139" xfId="0" applyFill="1" applyBorder="1" applyAlignment="1">
      <alignment horizontal="center" vertical="center"/>
    </xf>
    <xf numFmtId="0" fontId="0" fillId="0" borderId="91" xfId="0" applyFill="1" applyBorder="1">
      <alignment vertical="center"/>
    </xf>
    <xf numFmtId="0" fontId="0" fillId="0" borderId="3" xfId="0" applyFill="1" applyBorder="1">
      <alignment vertical="center"/>
    </xf>
    <xf numFmtId="0" fontId="0" fillId="0" borderId="140" xfId="0" applyFill="1" applyBorder="1" applyAlignment="1">
      <alignment horizontal="center" vertical="center" wrapText="1"/>
    </xf>
    <xf numFmtId="0" fontId="0" fillId="0" borderId="190" xfId="0" applyFill="1" applyBorder="1" applyAlignment="1">
      <alignment horizontal="center" vertical="center" wrapText="1"/>
    </xf>
    <xf numFmtId="0" fontId="0" fillId="0" borderId="139" xfId="0"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L20" sqref="L20"/>
    </sheetView>
  </sheetViews>
  <sheetFormatPr defaultRowHeight="13.5"/>
  <cols>
    <col min="1" max="2" width="9" style="123"/>
    <col min="3" max="3" width="4.375" style="123" customWidth="1"/>
    <col min="4" max="4" width="38.75" style="123" customWidth="1"/>
    <col min="5" max="16384" width="9" style="123"/>
  </cols>
  <sheetData>
    <row r="1" spans="1:6" ht="21">
      <c r="A1" s="124"/>
      <c r="B1" s="124"/>
      <c r="C1" s="124"/>
      <c r="D1" s="130"/>
      <c r="E1" s="124"/>
      <c r="F1" s="124"/>
    </row>
    <row r="2" spans="1:6" ht="21">
      <c r="A2" s="124"/>
      <c r="B2" s="124"/>
      <c r="C2" s="124"/>
      <c r="D2" s="130"/>
      <c r="E2" s="124"/>
      <c r="F2" s="124"/>
    </row>
    <row r="3" spans="1:6" ht="21">
      <c r="A3" s="124"/>
      <c r="B3" s="124"/>
      <c r="C3" s="124"/>
      <c r="D3" s="130"/>
      <c r="E3" s="124"/>
      <c r="F3" s="124"/>
    </row>
    <row r="4" spans="1:6" ht="21">
      <c r="A4" s="124"/>
      <c r="B4" s="124"/>
      <c r="C4" s="124"/>
      <c r="D4" s="130"/>
      <c r="E4" s="124"/>
      <c r="F4" s="124"/>
    </row>
    <row r="5" spans="1:6" ht="21">
      <c r="A5" s="124"/>
      <c r="B5" s="124"/>
      <c r="C5" s="124"/>
      <c r="D5" s="130"/>
      <c r="E5" s="124"/>
      <c r="F5" s="124"/>
    </row>
    <row r="6" spans="1:6" ht="21">
      <c r="A6" s="124"/>
      <c r="B6" s="124"/>
      <c r="C6" s="124"/>
      <c r="D6" s="130"/>
      <c r="E6" s="124"/>
      <c r="F6" s="124"/>
    </row>
    <row r="7" spans="1:6" ht="21.75" thickBot="1">
      <c r="A7" s="124"/>
      <c r="B7" s="124"/>
      <c r="C7" s="124"/>
      <c r="D7" s="130"/>
      <c r="E7" s="124"/>
      <c r="F7" s="124"/>
    </row>
    <row r="8" spans="1:6" ht="15" thickTop="1" thickBot="1">
      <c r="A8" s="124"/>
      <c r="B8" s="124"/>
      <c r="C8" s="124"/>
      <c r="D8" s="129"/>
      <c r="E8" s="124"/>
      <c r="F8" s="124"/>
    </row>
    <row r="9" spans="1:6" ht="77.25" customHeight="1" thickBot="1">
      <c r="A9" s="124"/>
      <c r="B9" s="124"/>
      <c r="C9" s="124"/>
      <c r="D9" s="128" t="s">
        <v>356</v>
      </c>
      <c r="E9" s="124"/>
      <c r="F9" s="124"/>
    </row>
    <row r="10" spans="1:6" ht="14.25" thickBot="1">
      <c r="A10" s="124"/>
      <c r="B10" s="124"/>
      <c r="C10" s="124"/>
      <c r="D10" s="127"/>
      <c r="E10" s="124"/>
      <c r="F10" s="124"/>
    </row>
    <row r="11" spans="1:6" ht="18" thickTop="1">
      <c r="A11" s="124"/>
      <c r="B11" s="124"/>
      <c r="C11" s="124"/>
      <c r="D11" s="126"/>
      <c r="E11" s="124"/>
      <c r="F11" s="124"/>
    </row>
    <row r="12" spans="1:6" ht="17.25">
      <c r="A12" s="124"/>
      <c r="B12" s="124"/>
      <c r="C12" s="124"/>
      <c r="D12" s="126"/>
      <c r="E12" s="124"/>
      <c r="F12" s="124"/>
    </row>
    <row r="13" spans="1:6" ht="17.25">
      <c r="A13" s="124"/>
      <c r="B13" s="124"/>
      <c r="C13" s="124"/>
      <c r="D13" s="126"/>
      <c r="E13" s="124"/>
      <c r="F13" s="124"/>
    </row>
    <row r="14" spans="1:6" ht="17.25">
      <c r="A14" s="124"/>
      <c r="B14" s="124"/>
      <c r="C14" s="124"/>
      <c r="D14" s="126"/>
      <c r="E14" s="124"/>
      <c r="F14" s="124"/>
    </row>
    <row r="15" spans="1:6" ht="17.25">
      <c r="A15" s="124"/>
      <c r="B15" s="124"/>
      <c r="C15" s="124"/>
      <c r="D15" s="126"/>
      <c r="E15" s="124"/>
      <c r="F15" s="124"/>
    </row>
    <row r="16" spans="1:6" ht="17.25">
      <c r="A16" s="124"/>
      <c r="B16" s="124"/>
      <c r="C16" s="124"/>
      <c r="D16" s="126"/>
      <c r="E16" s="124"/>
      <c r="F16" s="124"/>
    </row>
    <row r="17" spans="1:6" ht="17.25">
      <c r="A17" s="124"/>
      <c r="B17" s="124"/>
      <c r="C17" s="124"/>
      <c r="D17" s="126"/>
      <c r="E17" s="124"/>
      <c r="F17" s="124"/>
    </row>
    <row r="18" spans="1:6" ht="17.25">
      <c r="A18" s="124"/>
      <c r="B18" s="124"/>
      <c r="C18" s="124"/>
      <c r="D18" s="126"/>
      <c r="E18" s="124"/>
      <c r="F18" s="124"/>
    </row>
    <row r="19" spans="1:6" ht="17.25">
      <c r="A19" s="124"/>
      <c r="B19" s="124"/>
      <c r="C19" s="124"/>
      <c r="D19" s="126"/>
      <c r="E19" s="124"/>
      <c r="F19" s="124"/>
    </row>
    <row r="20" spans="1:6" ht="17.25">
      <c r="A20" s="124"/>
      <c r="B20" s="124"/>
      <c r="C20" s="124"/>
      <c r="D20" s="126"/>
      <c r="E20" s="124"/>
      <c r="F20" s="124"/>
    </row>
    <row r="21" spans="1:6" ht="17.25">
      <c r="A21" s="124"/>
      <c r="B21" s="124"/>
      <c r="C21" s="124"/>
      <c r="D21" s="126"/>
      <c r="E21" s="124"/>
      <c r="F21" s="124"/>
    </row>
    <row r="22" spans="1:6" ht="17.25">
      <c r="A22" s="124"/>
      <c r="B22" s="124"/>
      <c r="C22" s="124"/>
      <c r="D22" s="126"/>
      <c r="E22" s="124"/>
      <c r="F22" s="124"/>
    </row>
    <row r="23" spans="1:6" ht="17.25">
      <c r="A23" s="124"/>
      <c r="B23" s="124"/>
      <c r="C23" s="124"/>
      <c r="D23" s="126"/>
      <c r="E23" s="124"/>
      <c r="F23" s="124"/>
    </row>
    <row r="24" spans="1:6" ht="17.25">
      <c r="A24" s="124"/>
      <c r="B24" s="124"/>
      <c r="C24" s="124"/>
      <c r="D24" s="126"/>
      <c r="E24" s="124"/>
      <c r="F24" s="124"/>
    </row>
    <row r="25" spans="1:6" ht="17.25">
      <c r="A25" s="124"/>
      <c r="B25" s="124"/>
      <c r="C25" s="124"/>
      <c r="D25" s="126"/>
      <c r="E25" s="124"/>
      <c r="F25" s="124"/>
    </row>
    <row r="26" spans="1:6" ht="17.25">
      <c r="A26" s="124"/>
      <c r="B26" s="124"/>
      <c r="C26" s="124"/>
      <c r="D26" s="126"/>
      <c r="E26" s="124"/>
      <c r="F26" s="124"/>
    </row>
    <row r="27" spans="1:6" ht="17.25">
      <c r="A27" s="124"/>
      <c r="B27" s="124"/>
      <c r="C27" s="124"/>
      <c r="D27" s="126"/>
      <c r="E27" s="124"/>
      <c r="F27" s="124"/>
    </row>
    <row r="28" spans="1:6" ht="17.25">
      <c r="A28" s="124"/>
      <c r="B28" s="124"/>
      <c r="C28" s="124"/>
      <c r="D28" s="126"/>
      <c r="E28" s="124"/>
      <c r="F28" s="124"/>
    </row>
    <row r="29" spans="1:6" ht="17.25">
      <c r="A29" s="124"/>
      <c r="B29" s="124"/>
      <c r="C29" s="124"/>
      <c r="D29" s="126"/>
      <c r="E29" s="124"/>
      <c r="F29" s="124"/>
    </row>
    <row r="30" spans="1:6" ht="17.25">
      <c r="A30" s="124"/>
      <c r="B30" s="124"/>
      <c r="C30" s="124"/>
      <c r="D30" s="126"/>
      <c r="E30" s="124"/>
      <c r="F30" s="124"/>
    </row>
    <row r="31" spans="1:6">
      <c r="A31" s="124"/>
      <c r="B31" s="124"/>
      <c r="C31" s="124"/>
      <c r="D31" s="125"/>
      <c r="E31" s="124"/>
      <c r="F31" s="124"/>
    </row>
    <row r="32" spans="1:6">
      <c r="A32" s="124"/>
      <c r="B32" s="124"/>
      <c r="C32" s="124"/>
      <c r="D32" s="124"/>
      <c r="E32" s="124"/>
      <c r="F32" s="124"/>
    </row>
    <row r="33" spans="1:6">
      <c r="A33" s="124"/>
      <c r="B33" s="124"/>
      <c r="C33" s="124"/>
      <c r="D33" s="124"/>
      <c r="E33" s="124"/>
      <c r="F33" s="124"/>
    </row>
    <row r="34" spans="1:6">
      <c r="A34" s="124"/>
      <c r="B34" s="124"/>
      <c r="C34" s="124"/>
      <c r="D34" s="124"/>
      <c r="E34" s="124"/>
      <c r="F34" s="124"/>
    </row>
    <row r="35" spans="1:6">
      <c r="A35" s="124"/>
      <c r="B35" s="124"/>
      <c r="C35" s="124"/>
      <c r="D35" s="124"/>
      <c r="E35" s="124"/>
      <c r="F35" s="124"/>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zoomScale="115" zoomScaleNormal="115" zoomScalePageLayoutView="115" workbookViewId="0">
      <selection activeCell="L20" sqref="L20"/>
    </sheetView>
  </sheetViews>
  <sheetFormatPr defaultRowHeight="13.5"/>
  <cols>
    <col min="1" max="7" width="13.25" style="86" customWidth="1"/>
    <col min="8" max="16384" width="9" style="86"/>
  </cols>
  <sheetData>
    <row r="1" spans="1:2" ht="20.25" customHeight="1">
      <c r="A1" s="92" t="s">
        <v>314</v>
      </c>
    </row>
    <row r="3" spans="1:2" ht="18.75">
      <c r="B3" s="95"/>
    </row>
    <row r="4" spans="1:2" ht="15.75">
      <c r="B4" s="96"/>
    </row>
    <row r="5" spans="1:2">
      <c r="B5" s="97"/>
    </row>
    <row r="6" spans="1:2" ht="15.75">
      <c r="B6" s="96"/>
    </row>
    <row r="7" spans="1:2">
      <c r="B7" s="98"/>
    </row>
    <row r="8" spans="1:2" ht="15.75">
      <c r="B8" s="96"/>
    </row>
    <row r="9" spans="1:2">
      <c r="B9" s="98"/>
    </row>
    <row r="10" spans="1:2" ht="15.75">
      <c r="B10" s="96"/>
    </row>
    <row r="11" spans="1:2">
      <c r="B11" s="99"/>
    </row>
    <row r="13" spans="1:2" ht="18.75">
      <c r="B13" s="95"/>
    </row>
    <row r="14" spans="1:2" ht="18.75">
      <c r="B14" s="95"/>
    </row>
    <row r="15" spans="1:2" ht="15.75">
      <c r="B15" s="96"/>
    </row>
    <row r="16" spans="1:2" ht="15.75">
      <c r="B16" s="96"/>
    </row>
    <row r="17" spans="2:2">
      <c r="B17" s="98"/>
    </row>
    <row r="19" spans="2:2" ht="18.75">
      <c r="B19" s="95"/>
    </row>
    <row r="20" spans="2:2" ht="18.75">
      <c r="B20" s="95"/>
    </row>
    <row r="21" spans="2:2" ht="18.75">
      <c r="B21" s="95"/>
    </row>
    <row r="22" spans="2:2" ht="15.75">
      <c r="B22" s="96"/>
    </row>
    <row r="23" spans="2:2">
      <c r="B23" s="99"/>
    </row>
    <row r="24" spans="2:2" ht="15.75">
      <c r="B24" s="96"/>
    </row>
    <row r="25" spans="2:2">
      <c r="B25" s="98"/>
    </row>
    <row r="27" spans="2:2" ht="18.75">
      <c r="B27" s="95"/>
    </row>
    <row r="28" spans="2:2" ht="18.75">
      <c r="B28" s="95"/>
    </row>
    <row r="29" spans="2:2" ht="15.75">
      <c r="B29" s="96"/>
    </row>
    <row r="30" spans="2:2">
      <c r="B30" s="98"/>
    </row>
    <row r="31" spans="2:2">
      <c r="B31" s="98"/>
    </row>
    <row r="33" spans="1:7" ht="18.75">
      <c r="B33" s="95"/>
    </row>
    <row r="34" spans="1:7" ht="18.75">
      <c r="B34" s="95"/>
    </row>
    <row r="35" spans="1:7" ht="18.75">
      <c r="B35" s="95"/>
    </row>
    <row r="36" spans="1:7" ht="17.25">
      <c r="B36" s="100"/>
    </row>
    <row r="37" spans="1:7" ht="14.25">
      <c r="B37" s="101"/>
    </row>
    <row r="38" spans="1:7" ht="18.75">
      <c r="B38" s="102"/>
    </row>
    <row r="41" spans="1:7" ht="18" customHeight="1"/>
    <row r="42" spans="1:7" ht="19.5" thickBot="1">
      <c r="A42" s="103" t="s">
        <v>315</v>
      </c>
    </row>
    <row r="43" spans="1:7" ht="12" customHeight="1">
      <c r="A43" s="571"/>
      <c r="B43" s="145" t="s">
        <v>0</v>
      </c>
      <c r="C43" s="573" t="s">
        <v>291</v>
      </c>
      <c r="D43" s="573" t="s">
        <v>292</v>
      </c>
      <c r="E43" s="569" t="s">
        <v>357</v>
      </c>
      <c r="F43" s="575" t="s">
        <v>316</v>
      </c>
      <c r="G43" s="575" t="s">
        <v>293</v>
      </c>
    </row>
    <row r="44" spans="1:7" ht="12" customHeight="1" thickBot="1">
      <c r="A44" s="572"/>
      <c r="B44" s="104" t="s">
        <v>436</v>
      </c>
      <c r="C44" s="574"/>
      <c r="D44" s="574"/>
      <c r="E44" s="570"/>
      <c r="F44" s="576"/>
      <c r="G44" s="576"/>
    </row>
    <row r="45" spans="1:7" ht="18.95" customHeight="1">
      <c r="A45" s="105" t="s">
        <v>317</v>
      </c>
      <c r="B45" s="235" t="s">
        <v>439</v>
      </c>
      <c r="C45" s="236" t="s">
        <v>440</v>
      </c>
      <c r="D45" s="237" t="s">
        <v>441</v>
      </c>
      <c r="E45" s="238" t="s">
        <v>358</v>
      </c>
      <c r="F45" s="236" t="s">
        <v>318</v>
      </c>
      <c r="G45" s="236" t="s">
        <v>319</v>
      </c>
    </row>
    <row r="46" spans="1:7" ht="18.95" customHeight="1">
      <c r="A46" s="106" t="s">
        <v>320</v>
      </c>
      <c r="B46" s="239">
        <v>3731.72</v>
      </c>
      <c r="C46" s="240">
        <v>393.93</v>
      </c>
      <c r="D46" s="240">
        <v>259.66000000000003</v>
      </c>
      <c r="E46" s="241">
        <v>550.86</v>
      </c>
      <c r="F46" s="240">
        <v>136.66</v>
      </c>
      <c r="G46" s="240">
        <v>290.49</v>
      </c>
    </row>
    <row r="47" spans="1:7" ht="18.95" customHeight="1">
      <c r="A47" s="106" t="s">
        <v>321</v>
      </c>
      <c r="B47" s="239">
        <v>1469</v>
      </c>
      <c r="C47" s="240">
        <v>169.8</v>
      </c>
      <c r="D47" s="240">
        <v>146.5</v>
      </c>
      <c r="E47" s="241">
        <v>325.64</v>
      </c>
      <c r="F47" s="240">
        <v>74.959999999999994</v>
      </c>
      <c r="G47" s="240">
        <v>154.13999999999999</v>
      </c>
    </row>
    <row r="48" spans="1:7" ht="18.95" customHeight="1">
      <c r="A48" s="106" t="s">
        <v>322</v>
      </c>
      <c r="B48" s="239">
        <v>3847.79</v>
      </c>
      <c r="C48" s="240">
        <v>259.8</v>
      </c>
      <c r="D48" s="240">
        <v>214.71</v>
      </c>
      <c r="E48" s="241">
        <v>608</v>
      </c>
      <c r="F48" s="240">
        <v>149.91999999999999</v>
      </c>
      <c r="G48" s="240">
        <v>258.70999999999998</v>
      </c>
    </row>
    <row r="49" spans="1:7" ht="18.95" customHeight="1">
      <c r="A49" s="106" t="s">
        <v>323</v>
      </c>
      <c r="B49" s="131" t="s">
        <v>324</v>
      </c>
      <c r="C49" s="131" t="s">
        <v>325</v>
      </c>
      <c r="D49" s="131" t="s">
        <v>367</v>
      </c>
      <c r="E49" s="131" t="s">
        <v>367</v>
      </c>
      <c r="F49" s="131" t="s">
        <v>325</v>
      </c>
      <c r="G49" s="131" t="s">
        <v>325</v>
      </c>
    </row>
    <row r="50" spans="1:7" ht="18.95" customHeight="1">
      <c r="A50" s="107" t="s">
        <v>326</v>
      </c>
      <c r="B50" s="172" t="s">
        <v>327</v>
      </c>
      <c r="C50" s="131" t="s">
        <v>437</v>
      </c>
      <c r="D50" s="131" t="s">
        <v>328</v>
      </c>
      <c r="E50" s="132" t="s">
        <v>389</v>
      </c>
      <c r="F50" s="131" t="s">
        <v>438</v>
      </c>
      <c r="G50" s="131" t="s">
        <v>329</v>
      </c>
    </row>
    <row r="51" spans="1:7" ht="12" customHeight="1">
      <c r="A51" s="144" t="s">
        <v>330</v>
      </c>
      <c r="B51" s="567" t="s">
        <v>331</v>
      </c>
      <c r="C51" s="567" t="s">
        <v>331</v>
      </c>
      <c r="D51" s="567" t="s">
        <v>332</v>
      </c>
      <c r="E51" s="577" t="s">
        <v>331</v>
      </c>
      <c r="F51" s="567" t="s">
        <v>333</v>
      </c>
      <c r="G51" s="567" t="s">
        <v>329</v>
      </c>
    </row>
    <row r="52" spans="1:7" ht="12" customHeight="1" thickBot="1">
      <c r="A52" s="108" t="s">
        <v>334</v>
      </c>
      <c r="B52" s="568"/>
      <c r="C52" s="568"/>
      <c r="D52" s="568"/>
      <c r="E52" s="568"/>
      <c r="F52" s="568"/>
      <c r="G52" s="568"/>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firstPageNumber="20"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zoomScale="85" zoomScaleNormal="85" workbookViewId="0">
      <selection activeCell="L20" sqref="L20"/>
    </sheetView>
  </sheetViews>
  <sheetFormatPr defaultRowHeight="13.5"/>
  <cols>
    <col min="1" max="10" width="4.125" style="86" customWidth="1"/>
    <col min="11" max="11" width="3.875" style="86" customWidth="1"/>
    <col min="12" max="15" width="4.125" style="86" customWidth="1"/>
    <col min="16" max="17" width="2.625" style="86" customWidth="1"/>
    <col min="18" max="18" width="3.875" style="86" customWidth="1"/>
    <col min="19" max="19" width="1.25" style="86" customWidth="1"/>
    <col min="20" max="24" width="4.125" style="86" customWidth="1"/>
    <col min="25" max="25" width="1.625" style="86" customWidth="1"/>
    <col min="26" max="28" width="4.125" style="86" customWidth="1"/>
    <col min="29" max="16384" width="9" style="86"/>
  </cols>
  <sheetData>
    <row r="1" spans="1:25" ht="13.5" customHeight="1">
      <c r="B1" s="585" t="s">
        <v>335</v>
      </c>
      <c r="C1" s="585"/>
      <c r="D1" s="585"/>
      <c r="E1" s="585"/>
      <c r="F1" s="585"/>
      <c r="G1" s="585"/>
      <c r="H1" s="10"/>
      <c r="I1" s="10"/>
      <c r="J1" s="10"/>
    </row>
    <row r="2" spans="1:25" ht="13.5" customHeight="1">
      <c r="B2" s="585"/>
      <c r="C2" s="585"/>
      <c r="D2" s="585"/>
      <c r="E2" s="585"/>
      <c r="F2" s="585"/>
      <c r="G2" s="585"/>
      <c r="H2" s="10"/>
      <c r="I2" s="10"/>
      <c r="J2" s="10"/>
    </row>
    <row r="3" spans="1:25" ht="13.5" customHeight="1">
      <c r="A3" s="109"/>
      <c r="B3" s="109"/>
      <c r="C3" s="109"/>
      <c r="D3" s="109"/>
      <c r="E3" s="109"/>
      <c r="F3" s="109"/>
      <c r="G3" s="109"/>
      <c r="H3" s="109"/>
      <c r="I3" s="109"/>
      <c r="J3" s="109"/>
      <c r="R3" s="110"/>
      <c r="S3" s="111"/>
      <c r="T3" s="584" t="s">
        <v>336</v>
      </c>
      <c r="U3" s="584"/>
      <c r="V3" s="584"/>
      <c r="W3" s="584"/>
      <c r="X3" s="584"/>
      <c r="Y3" s="112"/>
    </row>
    <row r="4" spans="1:25" ht="15" customHeight="1">
      <c r="A4" s="109"/>
      <c r="B4" s="109"/>
      <c r="C4" s="109"/>
      <c r="D4" s="109"/>
      <c r="E4" s="109"/>
      <c r="F4" s="109"/>
      <c r="G4" s="109"/>
      <c r="H4" s="109"/>
      <c r="I4" s="109"/>
      <c r="J4" s="109"/>
      <c r="Q4" s="93"/>
      <c r="T4" s="584"/>
      <c r="U4" s="584"/>
      <c r="V4" s="584"/>
      <c r="W4" s="584"/>
      <c r="X4" s="584"/>
      <c r="Y4" s="112"/>
    </row>
    <row r="5" spans="1:25" ht="15" customHeight="1">
      <c r="A5" s="109"/>
      <c r="B5" s="109"/>
      <c r="C5" s="109"/>
      <c r="D5" s="109"/>
      <c r="E5" s="109"/>
      <c r="F5" s="109"/>
      <c r="G5" s="109"/>
      <c r="H5" s="109"/>
      <c r="I5" s="109"/>
      <c r="J5" s="109"/>
      <c r="Q5" s="93"/>
      <c r="T5" s="584" t="s">
        <v>337</v>
      </c>
      <c r="U5" s="584"/>
      <c r="V5" s="584"/>
      <c r="W5" s="584"/>
      <c r="X5" s="584"/>
      <c r="Y5" s="112"/>
    </row>
    <row r="6" spans="1:25" ht="15" customHeight="1">
      <c r="A6" s="109"/>
      <c r="B6" s="109"/>
      <c r="C6" s="109"/>
      <c r="D6" s="109"/>
      <c r="E6" s="119"/>
      <c r="F6" s="111"/>
      <c r="H6" s="578" t="s">
        <v>338</v>
      </c>
      <c r="I6" s="579"/>
      <c r="J6" s="579"/>
      <c r="K6" s="579"/>
      <c r="L6" s="579"/>
      <c r="M6" s="580"/>
      <c r="N6" s="110"/>
      <c r="O6" s="110"/>
      <c r="P6" s="110"/>
      <c r="Q6" s="114"/>
      <c r="R6" s="115"/>
      <c r="S6" s="111"/>
      <c r="T6" s="584"/>
      <c r="U6" s="584"/>
      <c r="V6" s="584"/>
      <c r="W6" s="584"/>
      <c r="X6" s="584"/>
      <c r="Y6" s="112"/>
    </row>
    <row r="7" spans="1:25" ht="15" customHeight="1">
      <c r="A7" s="109"/>
      <c r="B7" s="586" t="s">
        <v>341</v>
      </c>
      <c r="C7" s="587"/>
      <c r="D7" s="119"/>
      <c r="E7" s="119"/>
      <c r="F7" s="255"/>
      <c r="G7" s="115"/>
      <c r="H7" s="581"/>
      <c r="I7" s="582"/>
      <c r="J7" s="582"/>
      <c r="K7" s="582"/>
      <c r="L7" s="582"/>
      <c r="M7" s="583"/>
      <c r="Q7" s="93"/>
      <c r="R7" s="110"/>
      <c r="S7" s="111"/>
      <c r="T7" s="584" t="s">
        <v>339</v>
      </c>
      <c r="U7" s="584"/>
      <c r="V7" s="584"/>
      <c r="W7" s="584"/>
      <c r="X7" s="584"/>
      <c r="Y7" s="112"/>
    </row>
    <row r="8" spans="1:25" ht="15" customHeight="1">
      <c r="A8" s="109"/>
      <c r="B8" s="588"/>
      <c r="C8" s="589"/>
      <c r="D8" s="119"/>
      <c r="E8" s="119"/>
      <c r="F8" s="380"/>
      <c r="G8" s="119"/>
      <c r="H8" s="109"/>
      <c r="I8" s="109"/>
      <c r="J8" s="109"/>
      <c r="Q8" s="93"/>
      <c r="T8" s="584"/>
      <c r="U8" s="584"/>
      <c r="V8" s="584"/>
      <c r="W8" s="584"/>
      <c r="X8" s="584"/>
      <c r="Y8" s="112"/>
    </row>
    <row r="9" spans="1:25" ht="15" customHeight="1">
      <c r="A9" s="109"/>
      <c r="B9" s="588"/>
      <c r="C9" s="589"/>
      <c r="D9" s="119"/>
      <c r="E9" s="119"/>
      <c r="F9" s="380"/>
      <c r="G9" s="119"/>
      <c r="Q9" s="93"/>
      <c r="R9" s="110"/>
      <c r="S9" s="111"/>
      <c r="T9" s="584" t="s">
        <v>340</v>
      </c>
      <c r="U9" s="584"/>
      <c r="V9" s="584"/>
      <c r="W9" s="584"/>
      <c r="X9" s="584"/>
      <c r="Y9" s="112"/>
    </row>
    <row r="10" spans="1:25" ht="15" customHeight="1">
      <c r="A10" s="109"/>
      <c r="B10" s="588"/>
      <c r="C10" s="589"/>
      <c r="D10" s="119"/>
      <c r="E10" s="119"/>
      <c r="F10" s="380"/>
      <c r="G10" s="119"/>
      <c r="T10" s="584"/>
      <c r="U10" s="584"/>
      <c r="V10" s="584"/>
      <c r="W10" s="584"/>
      <c r="X10" s="584"/>
      <c r="Y10" s="112"/>
    </row>
    <row r="11" spans="1:25" ht="15" customHeight="1">
      <c r="A11" s="109"/>
      <c r="B11" s="588"/>
      <c r="C11" s="589"/>
      <c r="D11" s="119"/>
      <c r="E11" s="119"/>
      <c r="F11" s="380"/>
      <c r="G11" s="119"/>
      <c r="H11" s="109"/>
      <c r="I11" s="109"/>
      <c r="J11" s="109"/>
      <c r="T11" s="116"/>
      <c r="U11" s="116"/>
      <c r="V11" s="116"/>
      <c r="W11" s="116"/>
      <c r="X11" s="116"/>
      <c r="Y11" s="116"/>
    </row>
    <row r="12" spans="1:25" ht="15" customHeight="1">
      <c r="A12" s="109"/>
      <c r="B12" s="588"/>
      <c r="C12" s="589"/>
      <c r="D12" s="119"/>
      <c r="E12" s="119"/>
      <c r="F12" s="380"/>
      <c r="G12" s="119"/>
      <c r="H12" s="109"/>
      <c r="I12" s="109"/>
      <c r="J12" s="109"/>
      <c r="T12" s="584" t="s">
        <v>345</v>
      </c>
      <c r="U12" s="584"/>
      <c r="V12" s="584"/>
      <c r="W12" s="584"/>
      <c r="X12" s="584"/>
      <c r="Y12" s="112"/>
    </row>
    <row r="13" spans="1:25" ht="15" customHeight="1">
      <c r="A13" s="109"/>
      <c r="B13" s="588"/>
      <c r="C13" s="589"/>
      <c r="D13" s="119"/>
      <c r="E13" s="111"/>
      <c r="F13" s="256"/>
      <c r="G13" s="111"/>
      <c r="R13" s="255"/>
      <c r="S13" s="111"/>
      <c r="T13" s="584"/>
      <c r="U13" s="584"/>
      <c r="V13" s="584"/>
      <c r="W13" s="584"/>
      <c r="X13" s="584"/>
      <c r="Y13" s="112"/>
    </row>
    <row r="14" spans="1:25" ht="15" customHeight="1">
      <c r="A14" s="109"/>
      <c r="B14" s="588"/>
      <c r="C14" s="589"/>
      <c r="D14" s="117"/>
      <c r="E14" s="117"/>
      <c r="F14" s="142"/>
      <c r="G14" s="377"/>
      <c r="H14" s="578" t="s">
        <v>343</v>
      </c>
      <c r="I14" s="579"/>
      <c r="J14" s="579"/>
      <c r="K14" s="579"/>
      <c r="L14" s="579"/>
      <c r="M14" s="580"/>
      <c r="N14" s="110"/>
      <c r="O14" s="110"/>
      <c r="P14" s="110"/>
      <c r="Q14" s="93"/>
      <c r="R14" s="110"/>
      <c r="S14" s="111"/>
      <c r="T14" s="584" t="s">
        <v>342</v>
      </c>
      <c r="U14" s="584"/>
      <c r="V14" s="584"/>
      <c r="W14" s="584"/>
      <c r="X14" s="584"/>
      <c r="Y14" s="112"/>
    </row>
    <row r="15" spans="1:25" ht="15" customHeight="1">
      <c r="A15" s="109"/>
      <c r="B15" s="588"/>
      <c r="C15" s="589"/>
      <c r="D15" s="119"/>
      <c r="E15" s="119"/>
      <c r="F15" s="256"/>
      <c r="G15" s="115"/>
      <c r="H15" s="581"/>
      <c r="I15" s="582"/>
      <c r="J15" s="582"/>
      <c r="K15" s="582"/>
      <c r="L15" s="582"/>
      <c r="M15" s="583"/>
      <c r="Q15" s="254"/>
      <c r="R15" s="115"/>
      <c r="S15" s="111"/>
      <c r="T15" s="584"/>
      <c r="U15" s="584"/>
      <c r="V15" s="584"/>
      <c r="W15" s="584"/>
      <c r="X15" s="584"/>
      <c r="Y15" s="112"/>
    </row>
    <row r="16" spans="1:25" ht="15" customHeight="1">
      <c r="A16" s="109"/>
      <c r="B16" s="588"/>
      <c r="C16" s="589"/>
      <c r="D16" s="111"/>
      <c r="E16" s="111"/>
      <c r="F16" s="256"/>
      <c r="G16" s="111"/>
      <c r="R16" s="142"/>
      <c r="S16" s="111"/>
      <c r="T16" s="584" t="s">
        <v>344</v>
      </c>
      <c r="U16" s="584"/>
      <c r="V16" s="584"/>
      <c r="W16" s="584"/>
      <c r="X16" s="584"/>
      <c r="Y16" s="112"/>
    </row>
    <row r="17" spans="1:25" ht="15" customHeight="1">
      <c r="A17" s="109"/>
      <c r="B17" s="588"/>
      <c r="C17" s="589"/>
      <c r="D17" s="119"/>
      <c r="E17" s="111"/>
      <c r="F17" s="256"/>
      <c r="G17" s="111"/>
      <c r="T17" s="584"/>
      <c r="U17" s="584"/>
      <c r="V17" s="584"/>
      <c r="W17" s="584"/>
      <c r="X17" s="584"/>
      <c r="Y17" s="112"/>
    </row>
    <row r="18" spans="1:25" ht="15" customHeight="1">
      <c r="A18" s="109"/>
      <c r="B18" s="588"/>
      <c r="C18" s="589"/>
      <c r="D18" s="119"/>
      <c r="E18" s="111"/>
      <c r="F18" s="256"/>
      <c r="G18" s="111"/>
      <c r="Q18" s="111"/>
      <c r="R18" s="111"/>
      <c r="Y18" s="116"/>
    </row>
    <row r="19" spans="1:25" ht="15" customHeight="1">
      <c r="A19" s="109"/>
      <c r="B19" s="588"/>
      <c r="C19" s="589"/>
      <c r="D19" s="119"/>
      <c r="E19" s="111"/>
      <c r="F19" s="256"/>
      <c r="G19" s="111"/>
      <c r="R19" s="109"/>
      <c r="S19" s="109"/>
      <c r="T19" s="584" t="s">
        <v>346</v>
      </c>
      <c r="U19" s="584"/>
      <c r="V19" s="584"/>
      <c r="W19" s="584"/>
      <c r="X19" s="584"/>
      <c r="Y19" s="112"/>
    </row>
    <row r="20" spans="1:25" ht="15" customHeight="1">
      <c r="A20" s="109"/>
      <c r="B20" s="588"/>
      <c r="C20" s="589"/>
      <c r="D20" s="119"/>
      <c r="E20" s="111"/>
      <c r="F20" s="256"/>
      <c r="G20" s="111"/>
      <c r="Q20" s="252"/>
      <c r="R20" s="118"/>
      <c r="S20" s="119"/>
      <c r="T20" s="584"/>
      <c r="U20" s="584"/>
      <c r="V20" s="584"/>
      <c r="W20" s="584"/>
      <c r="X20" s="584"/>
      <c r="Y20" s="112"/>
    </row>
    <row r="21" spans="1:25" ht="15" customHeight="1">
      <c r="A21" s="109"/>
      <c r="B21" s="590"/>
      <c r="C21" s="591"/>
      <c r="D21" s="119"/>
      <c r="E21" s="111"/>
      <c r="F21" s="142"/>
      <c r="G21" s="377"/>
      <c r="H21" s="578" t="s">
        <v>347</v>
      </c>
      <c r="I21" s="579"/>
      <c r="J21" s="579"/>
      <c r="K21" s="579"/>
      <c r="L21" s="579"/>
      <c r="M21" s="580"/>
      <c r="N21" s="117"/>
      <c r="O21" s="117"/>
      <c r="P21" s="110"/>
      <c r="Q21" s="143"/>
      <c r="R21" s="117"/>
      <c r="S21" s="119"/>
      <c r="T21" s="584" t="s">
        <v>352</v>
      </c>
      <c r="U21" s="584"/>
      <c r="V21" s="584"/>
      <c r="W21" s="584"/>
      <c r="X21" s="584"/>
      <c r="Y21" s="112"/>
    </row>
    <row r="22" spans="1:25" ht="15" customHeight="1">
      <c r="A22" s="109"/>
      <c r="B22" s="109"/>
      <c r="C22" s="380"/>
      <c r="D22" s="119"/>
      <c r="H22" s="581"/>
      <c r="I22" s="582"/>
      <c r="J22" s="582"/>
      <c r="K22" s="582"/>
      <c r="L22" s="582"/>
      <c r="M22" s="583"/>
      <c r="N22" s="109"/>
      <c r="O22" s="109"/>
      <c r="Q22" s="155"/>
      <c r="R22" s="109"/>
      <c r="S22" s="109"/>
      <c r="T22" s="584"/>
      <c r="U22" s="584"/>
      <c r="V22" s="584"/>
      <c r="W22" s="584"/>
      <c r="X22" s="584"/>
      <c r="Y22" s="112"/>
    </row>
    <row r="23" spans="1:25" ht="15" customHeight="1">
      <c r="B23" s="154"/>
      <c r="C23" s="381"/>
      <c r="D23" s="119"/>
      <c r="Q23" s="252"/>
      <c r="R23" s="117"/>
      <c r="T23" s="584" t="s">
        <v>508</v>
      </c>
      <c r="U23" s="584"/>
      <c r="V23" s="584"/>
      <c r="W23" s="584"/>
      <c r="X23" s="584"/>
    </row>
    <row r="24" spans="1:25" ht="15" customHeight="1">
      <c r="A24" s="109"/>
      <c r="B24" s="109"/>
      <c r="C24" s="380"/>
      <c r="D24" s="119"/>
      <c r="Q24" s="111"/>
      <c r="T24" s="584"/>
      <c r="U24" s="584"/>
      <c r="V24" s="584"/>
      <c r="W24" s="584"/>
      <c r="X24" s="584"/>
      <c r="Y24" s="116"/>
    </row>
    <row r="25" spans="1:25" ht="15" customHeight="1">
      <c r="A25" s="109"/>
      <c r="B25" s="109"/>
      <c r="C25" s="380"/>
      <c r="D25" s="119"/>
      <c r="Q25" s="111"/>
      <c r="R25" s="111"/>
      <c r="T25" s="253"/>
      <c r="U25" s="253"/>
      <c r="V25" s="253"/>
      <c r="W25" s="253"/>
      <c r="X25" s="253"/>
      <c r="Y25" s="116"/>
    </row>
    <row r="26" spans="1:25" ht="15" customHeight="1">
      <c r="A26" s="109"/>
      <c r="C26" s="256"/>
      <c r="D26" s="119"/>
      <c r="Q26" s="111"/>
      <c r="R26" s="251"/>
      <c r="S26" s="111"/>
      <c r="T26" s="584" t="s">
        <v>348</v>
      </c>
      <c r="U26" s="584"/>
      <c r="V26" s="584"/>
      <c r="W26" s="584"/>
      <c r="X26" s="584"/>
      <c r="Y26" s="112"/>
    </row>
    <row r="27" spans="1:25" ht="15" customHeight="1">
      <c r="A27" s="109"/>
      <c r="C27" s="256"/>
      <c r="D27" s="119"/>
      <c r="R27" s="256"/>
      <c r="T27" s="584"/>
      <c r="U27" s="584"/>
      <c r="V27" s="584"/>
      <c r="W27" s="584"/>
      <c r="X27" s="584"/>
      <c r="Y27" s="112"/>
    </row>
    <row r="28" spans="1:25" ht="15" customHeight="1">
      <c r="A28" s="109"/>
      <c r="B28" s="578" t="s">
        <v>350</v>
      </c>
      <c r="C28" s="579"/>
      <c r="D28" s="579"/>
      <c r="E28" s="579"/>
      <c r="F28" s="579"/>
      <c r="G28" s="580"/>
      <c r="L28" s="119"/>
      <c r="M28" s="119"/>
      <c r="N28" s="119"/>
      <c r="O28" s="119"/>
      <c r="P28" s="111"/>
      <c r="Q28" s="379"/>
      <c r="T28" s="584" t="s">
        <v>349</v>
      </c>
      <c r="U28" s="584"/>
      <c r="V28" s="584"/>
      <c r="W28" s="584"/>
      <c r="X28" s="584"/>
      <c r="Y28" s="112"/>
    </row>
    <row r="29" spans="1:25" ht="15" customHeight="1">
      <c r="A29" s="109"/>
      <c r="B29" s="592"/>
      <c r="C29" s="593"/>
      <c r="D29" s="593"/>
      <c r="E29" s="593"/>
      <c r="F29" s="593"/>
      <c r="G29" s="594"/>
      <c r="H29" s="377"/>
      <c r="I29" s="377"/>
      <c r="J29" s="377"/>
      <c r="K29" s="377"/>
      <c r="L29" s="117"/>
      <c r="M29" s="117"/>
      <c r="N29" s="117"/>
      <c r="O29" s="117"/>
      <c r="P29" s="377"/>
      <c r="Q29" s="378"/>
      <c r="R29" s="255"/>
      <c r="S29" s="111"/>
      <c r="T29" s="584"/>
      <c r="U29" s="584"/>
      <c r="V29" s="584"/>
      <c r="W29" s="584"/>
      <c r="X29" s="584"/>
      <c r="Y29" s="112"/>
    </row>
    <row r="30" spans="1:25" ht="15" customHeight="1">
      <c r="A30" s="109"/>
      <c r="B30" s="592"/>
      <c r="C30" s="593"/>
      <c r="D30" s="593"/>
      <c r="E30" s="593"/>
      <c r="F30" s="593"/>
      <c r="G30" s="594"/>
      <c r="R30" s="142"/>
      <c r="S30" s="111"/>
      <c r="T30" s="584" t="s">
        <v>351</v>
      </c>
      <c r="U30" s="584"/>
      <c r="V30" s="584"/>
      <c r="W30" s="584"/>
      <c r="X30" s="584"/>
      <c r="Y30" s="112"/>
    </row>
    <row r="31" spans="1:25" ht="15" customHeight="1">
      <c r="A31" s="109"/>
      <c r="B31" s="581"/>
      <c r="C31" s="582"/>
      <c r="D31" s="582"/>
      <c r="E31" s="582"/>
      <c r="F31" s="582"/>
      <c r="G31" s="583"/>
      <c r="H31" s="119"/>
      <c r="I31" s="119"/>
      <c r="L31" s="109"/>
      <c r="M31" s="109"/>
      <c r="N31" s="109"/>
      <c r="O31" s="109"/>
      <c r="Q31" s="93"/>
      <c r="T31" s="584"/>
      <c r="U31" s="584"/>
      <c r="V31" s="584"/>
      <c r="W31" s="584"/>
      <c r="X31" s="584"/>
      <c r="Y31" s="112"/>
    </row>
    <row r="32" spans="1:25" ht="15" customHeight="1">
      <c r="A32" s="109"/>
      <c r="D32" s="109"/>
      <c r="E32" s="256"/>
      <c r="F32" s="111"/>
      <c r="G32" s="119"/>
      <c r="H32" s="119"/>
      <c r="I32" s="119"/>
      <c r="L32" s="109"/>
      <c r="M32" s="109"/>
      <c r="N32" s="109"/>
      <c r="O32" s="109"/>
      <c r="Q32" s="93"/>
      <c r="R32" s="110"/>
      <c r="S32" s="111"/>
      <c r="T32" s="584" t="s">
        <v>352</v>
      </c>
      <c r="U32" s="584"/>
      <c r="V32" s="584"/>
      <c r="W32" s="584"/>
      <c r="X32" s="584"/>
      <c r="Y32" s="112"/>
    </row>
    <row r="33" spans="1:25" ht="15" customHeight="1">
      <c r="A33" s="109"/>
      <c r="E33" s="256"/>
      <c r="F33" s="111"/>
      <c r="G33" s="111"/>
      <c r="H33" s="119"/>
      <c r="I33" s="111"/>
      <c r="O33" s="109"/>
      <c r="T33" s="584"/>
      <c r="U33" s="584"/>
      <c r="V33" s="584"/>
      <c r="W33" s="584"/>
      <c r="X33" s="584"/>
      <c r="Y33" s="112"/>
    </row>
    <row r="34" spans="1:25" ht="15" customHeight="1">
      <c r="A34" s="109"/>
      <c r="E34" s="256"/>
      <c r="F34" s="111"/>
      <c r="G34" s="111"/>
      <c r="H34" s="119"/>
      <c r="I34" s="111"/>
      <c r="T34" s="116"/>
      <c r="U34" s="116"/>
      <c r="V34" s="116"/>
      <c r="W34" s="116"/>
      <c r="X34" s="116"/>
      <c r="Y34" s="116"/>
    </row>
    <row r="35" spans="1:25" ht="15" customHeight="1">
      <c r="A35" s="109"/>
      <c r="B35" s="109"/>
      <c r="C35" s="109"/>
      <c r="D35" s="109"/>
      <c r="E35" s="380"/>
      <c r="F35" s="119"/>
      <c r="G35" s="119"/>
      <c r="H35" s="119"/>
      <c r="I35" s="117"/>
      <c r="R35" s="109"/>
      <c r="S35" s="109"/>
      <c r="T35" s="584" t="s">
        <v>348</v>
      </c>
      <c r="U35" s="584"/>
      <c r="V35" s="584"/>
      <c r="W35" s="584"/>
      <c r="X35" s="584"/>
      <c r="Y35" s="112"/>
    </row>
    <row r="36" spans="1:25" ht="15" customHeight="1">
      <c r="A36" s="109"/>
      <c r="B36" s="109"/>
      <c r="C36" s="109"/>
      <c r="D36" s="109"/>
      <c r="E36" s="113"/>
      <c r="F36" s="377"/>
      <c r="G36" s="377"/>
      <c r="H36" s="578" t="s">
        <v>123</v>
      </c>
      <c r="I36" s="593"/>
      <c r="J36" s="579"/>
      <c r="K36" s="579"/>
      <c r="L36" s="579"/>
      <c r="M36" s="580"/>
      <c r="O36" s="111"/>
      <c r="P36" s="377"/>
      <c r="Q36" s="114"/>
      <c r="R36" s="118"/>
      <c r="S36" s="119"/>
      <c r="T36" s="584"/>
      <c r="U36" s="584"/>
      <c r="V36" s="584"/>
      <c r="W36" s="584"/>
      <c r="X36" s="584"/>
      <c r="Y36" s="112"/>
    </row>
    <row r="37" spans="1:25" ht="15" customHeight="1">
      <c r="A37" s="109"/>
      <c r="B37" s="109"/>
      <c r="C37" s="109"/>
      <c r="D37" s="109"/>
      <c r="E37" s="382"/>
      <c r="F37" s="115"/>
      <c r="G37" s="115"/>
      <c r="H37" s="581"/>
      <c r="I37" s="582"/>
      <c r="J37" s="582"/>
      <c r="K37" s="582"/>
      <c r="L37" s="582"/>
      <c r="M37" s="583"/>
      <c r="N37" s="115"/>
      <c r="O37" s="115"/>
      <c r="Q37" s="93"/>
      <c r="R37" s="117"/>
      <c r="S37" s="119"/>
      <c r="T37" s="584" t="s">
        <v>352</v>
      </c>
      <c r="U37" s="584"/>
      <c r="V37" s="584"/>
      <c r="W37" s="584"/>
      <c r="X37" s="584"/>
      <c r="Y37" s="112"/>
    </row>
    <row r="38" spans="1:25" ht="15" customHeight="1">
      <c r="A38" s="109"/>
      <c r="B38" s="109"/>
      <c r="C38" s="109"/>
      <c r="D38" s="109"/>
      <c r="E38" s="380"/>
      <c r="F38" s="111"/>
      <c r="G38" s="111"/>
      <c r="H38" s="119"/>
      <c r="I38" s="115"/>
      <c r="L38" s="109"/>
      <c r="M38" s="109"/>
      <c r="N38" s="119"/>
      <c r="O38" s="119"/>
      <c r="R38" s="109"/>
      <c r="S38" s="109"/>
      <c r="T38" s="584"/>
      <c r="U38" s="584"/>
      <c r="V38" s="584"/>
      <c r="W38" s="584"/>
      <c r="X38" s="584"/>
      <c r="Y38" s="112"/>
    </row>
    <row r="39" spans="1:25" ht="15" customHeight="1">
      <c r="A39" s="109"/>
      <c r="B39" s="109"/>
      <c r="C39" s="109"/>
      <c r="D39" s="109"/>
      <c r="E39" s="380"/>
      <c r="F39" s="111"/>
      <c r="G39" s="111"/>
      <c r="H39" s="119"/>
      <c r="I39" s="111"/>
      <c r="N39" s="111"/>
      <c r="O39" s="111"/>
      <c r="T39" s="116"/>
      <c r="U39" s="116"/>
      <c r="V39" s="116"/>
      <c r="W39" s="116"/>
      <c r="X39" s="116"/>
      <c r="Y39" s="116"/>
    </row>
    <row r="40" spans="1:25" ht="15" customHeight="1">
      <c r="A40" s="109"/>
      <c r="B40" s="109"/>
      <c r="C40" s="109"/>
      <c r="D40" s="109"/>
      <c r="E40" s="380"/>
      <c r="F40" s="111"/>
      <c r="G40" s="111"/>
      <c r="H40" s="119"/>
      <c r="I40" s="377"/>
      <c r="N40" s="111"/>
      <c r="O40" s="111"/>
      <c r="R40" s="109"/>
      <c r="S40" s="109"/>
      <c r="T40" s="584" t="s">
        <v>348</v>
      </c>
      <c r="U40" s="584"/>
      <c r="V40" s="584"/>
      <c r="W40" s="584"/>
      <c r="X40" s="584"/>
      <c r="Y40" s="112"/>
    </row>
    <row r="41" spans="1:25" ht="15" customHeight="1">
      <c r="A41" s="109"/>
      <c r="B41" s="109"/>
      <c r="C41" s="109"/>
      <c r="D41" s="109"/>
      <c r="E41" s="113"/>
      <c r="F41" s="377"/>
      <c r="G41" s="377"/>
      <c r="H41" s="578" t="s">
        <v>125</v>
      </c>
      <c r="I41" s="579"/>
      <c r="J41" s="579"/>
      <c r="K41" s="579"/>
      <c r="L41" s="579"/>
      <c r="M41" s="580"/>
      <c r="N41" s="377"/>
      <c r="O41" s="377"/>
      <c r="P41" s="377"/>
      <c r="Q41" s="114"/>
      <c r="R41" s="118"/>
      <c r="S41" s="119"/>
      <c r="T41" s="584"/>
      <c r="U41" s="584"/>
      <c r="V41" s="584"/>
      <c r="W41" s="584"/>
      <c r="X41" s="584"/>
      <c r="Y41" s="112"/>
    </row>
    <row r="42" spans="1:25" ht="15" customHeight="1">
      <c r="A42" s="109"/>
      <c r="B42" s="109"/>
      <c r="C42" s="109"/>
      <c r="D42" s="109"/>
      <c r="E42" s="382"/>
      <c r="F42" s="115"/>
      <c r="G42" s="115"/>
      <c r="H42" s="581"/>
      <c r="I42" s="582"/>
      <c r="J42" s="582"/>
      <c r="K42" s="582"/>
      <c r="L42" s="582"/>
      <c r="M42" s="583"/>
      <c r="O42" s="111"/>
      <c r="Q42" s="93"/>
      <c r="R42" s="117"/>
      <c r="S42" s="119"/>
      <c r="T42" s="584" t="s">
        <v>352</v>
      </c>
      <c r="U42" s="584"/>
      <c r="V42" s="584"/>
      <c r="W42" s="584"/>
      <c r="X42" s="584"/>
      <c r="Y42" s="112"/>
    </row>
    <row r="43" spans="1:25" ht="15" customHeight="1">
      <c r="A43" s="109"/>
      <c r="B43" s="109"/>
      <c r="C43" s="109"/>
      <c r="D43" s="109"/>
      <c r="E43" s="380"/>
      <c r="F43" s="111"/>
      <c r="G43" s="111"/>
      <c r="J43" s="109"/>
      <c r="K43" s="109"/>
      <c r="L43" s="109"/>
      <c r="M43" s="109"/>
      <c r="O43" s="111"/>
      <c r="R43" s="109"/>
      <c r="S43" s="109"/>
      <c r="T43" s="584"/>
      <c r="U43" s="584"/>
      <c r="V43" s="584"/>
      <c r="W43" s="584"/>
      <c r="X43" s="584"/>
      <c r="Y43" s="112"/>
    </row>
    <row r="44" spans="1:25" ht="15" customHeight="1">
      <c r="A44" s="109"/>
      <c r="B44" s="109"/>
      <c r="C44" s="109"/>
      <c r="D44" s="109"/>
      <c r="E44" s="380"/>
      <c r="F44" s="111"/>
      <c r="G44" s="111"/>
      <c r="O44" s="111"/>
      <c r="T44" s="116"/>
      <c r="U44" s="116"/>
      <c r="V44" s="116"/>
      <c r="W44" s="116"/>
      <c r="X44" s="116"/>
      <c r="Y44" s="116"/>
    </row>
    <row r="45" spans="1:25" ht="15" customHeight="1">
      <c r="A45" s="109"/>
      <c r="B45" s="109"/>
      <c r="C45" s="109"/>
      <c r="D45" s="109"/>
      <c r="E45" s="380"/>
      <c r="F45" s="111"/>
      <c r="G45" s="111"/>
      <c r="O45" s="111"/>
      <c r="P45" s="111"/>
      <c r="Q45" s="111"/>
      <c r="R45" s="109"/>
      <c r="S45" s="109"/>
      <c r="T45" s="584" t="s">
        <v>348</v>
      </c>
      <c r="U45" s="584"/>
      <c r="V45" s="584"/>
      <c r="W45" s="584"/>
      <c r="X45" s="584"/>
      <c r="Y45" s="112"/>
    </row>
    <row r="46" spans="1:25" ht="15" customHeight="1">
      <c r="A46" s="109"/>
      <c r="B46" s="109"/>
      <c r="C46" s="109"/>
      <c r="D46" s="109"/>
      <c r="E46" s="113"/>
      <c r="F46" s="377"/>
      <c r="G46" s="377"/>
      <c r="H46" s="578" t="s">
        <v>353</v>
      </c>
      <c r="I46" s="579"/>
      <c r="J46" s="579"/>
      <c r="K46" s="579"/>
      <c r="L46" s="579"/>
      <c r="M46" s="580"/>
      <c r="O46" s="111"/>
      <c r="P46" s="377"/>
      <c r="Q46" s="114"/>
      <c r="R46" s="118"/>
      <c r="S46" s="119"/>
      <c r="T46" s="584"/>
      <c r="U46" s="584"/>
      <c r="V46" s="584"/>
      <c r="W46" s="584"/>
      <c r="X46" s="584"/>
      <c r="Y46" s="112"/>
    </row>
    <row r="47" spans="1:25" ht="15" customHeight="1">
      <c r="A47" s="109"/>
      <c r="B47" s="109"/>
      <c r="C47" s="109"/>
      <c r="D47" s="109"/>
      <c r="E47" s="382"/>
      <c r="F47" s="115"/>
      <c r="G47" s="115"/>
      <c r="H47" s="581"/>
      <c r="I47" s="582"/>
      <c r="J47" s="582"/>
      <c r="K47" s="582"/>
      <c r="L47" s="582"/>
      <c r="M47" s="583"/>
      <c r="N47" s="115"/>
      <c r="O47" s="115"/>
      <c r="Q47" s="93"/>
      <c r="R47" s="117"/>
      <c r="S47" s="119"/>
      <c r="T47" s="584" t="s">
        <v>352</v>
      </c>
      <c r="U47" s="584"/>
      <c r="V47" s="584"/>
      <c r="W47" s="584"/>
      <c r="X47" s="584"/>
      <c r="Y47" s="112"/>
    </row>
    <row r="48" spans="1:25" ht="15" customHeight="1">
      <c r="A48" s="109"/>
      <c r="B48" s="109"/>
      <c r="C48" s="109"/>
      <c r="D48" s="109"/>
      <c r="E48" s="380"/>
      <c r="F48" s="111"/>
      <c r="G48" s="111"/>
      <c r="J48" s="109"/>
      <c r="K48" s="109"/>
      <c r="L48" s="109"/>
      <c r="M48" s="109"/>
      <c r="N48" s="111"/>
      <c r="O48" s="111"/>
      <c r="R48" s="109"/>
      <c r="S48" s="109"/>
      <c r="T48" s="584"/>
      <c r="U48" s="584"/>
      <c r="V48" s="584"/>
      <c r="W48" s="584"/>
      <c r="X48" s="584"/>
      <c r="Y48" s="112"/>
    </row>
    <row r="49" spans="1:25" ht="15" customHeight="1">
      <c r="A49" s="109"/>
      <c r="B49" s="109"/>
      <c r="C49" s="109"/>
      <c r="D49" s="109"/>
      <c r="E49" s="380"/>
      <c r="F49" s="111"/>
      <c r="G49" s="111"/>
      <c r="N49" s="111"/>
      <c r="O49" s="111"/>
      <c r="T49" s="116"/>
      <c r="U49" s="116"/>
      <c r="V49" s="116"/>
      <c r="W49" s="116"/>
      <c r="X49" s="116"/>
      <c r="Y49" s="116"/>
    </row>
    <row r="50" spans="1:25" ht="15" customHeight="1">
      <c r="A50" s="109"/>
      <c r="B50" s="109"/>
      <c r="C50" s="109"/>
      <c r="D50" s="109"/>
      <c r="E50" s="113"/>
      <c r="F50" s="377"/>
      <c r="G50" s="377"/>
      <c r="H50" s="578" t="s">
        <v>354</v>
      </c>
      <c r="I50" s="579"/>
      <c r="J50" s="579"/>
      <c r="K50" s="579"/>
      <c r="L50" s="579"/>
      <c r="M50" s="580"/>
      <c r="N50" s="377"/>
      <c r="O50" s="377"/>
      <c r="P50" s="377"/>
      <c r="Q50" s="110"/>
      <c r="R50" s="117"/>
      <c r="S50" s="119"/>
      <c r="T50" s="584" t="s">
        <v>348</v>
      </c>
      <c r="U50" s="584"/>
      <c r="V50" s="584"/>
      <c r="W50" s="584"/>
      <c r="X50" s="584"/>
      <c r="Y50" s="112"/>
    </row>
    <row r="51" spans="1:25" ht="15" customHeight="1">
      <c r="A51" s="109"/>
      <c r="B51" s="109"/>
      <c r="C51" s="109"/>
      <c r="D51" s="109"/>
      <c r="E51" s="382"/>
      <c r="F51" s="115"/>
      <c r="G51" s="115"/>
      <c r="H51" s="581"/>
      <c r="I51" s="582"/>
      <c r="J51" s="582"/>
      <c r="K51" s="582"/>
      <c r="L51" s="582"/>
      <c r="M51" s="583"/>
      <c r="N51" s="115"/>
      <c r="O51" s="115"/>
      <c r="R51" s="109"/>
      <c r="S51" s="109"/>
      <c r="T51" s="584"/>
      <c r="U51" s="584"/>
      <c r="V51" s="584"/>
      <c r="W51" s="584"/>
      <c r="X51" s="584"/>
      <c r="Y51" s="112"/>
    </row>
    <row r="52" spans="1:25" ht="15" customHeight="1">
      <c r="A52" s="109"/>
      <c r="B52" s="109"/>
      <c r="C52" s="109"/>
      <c r="D52" s="109"/>
      <c r="E52" s="380"/>
      <c r="F52" s="111"/>
      <c r="G52" s="111"/>
      <c r="N52" s="111"/>
      <c r="O52" s="111"/>
      <c r="T52" s="116"/>
      <c r="U52" s="116"/>
      <c r="V52" s="116"/>
      <c r="W52" s="116"/>
      <c r="X52" s="116"/>
      <c r="Y52" s="116"/>
    </row>
    <row r="53" spans="1:25" ht="15" customHeight="1">
      <c r="A53" s="109"/>
      <c r="B53" s="109"/>
      <c r="C53" s="109"/>
      <c r="D53" s="109"/>
      <c r="E53" s="380"/>
      <c r="F53" s="111"/>
      <c r="G53" s="111"/>
      <c r="N53" s="111"/>
      <c r="O53" s="111"/>
      <c r="T53" s="116"/>
      <c r="U53" s="116"/>
      <c r="V53" s="116"/>
      <c r="W53" s="116"/>
      <c r="X53" s="116"/>
      <c r="Y53" s="116"/>
    </row>
    <row r="54" spans="1:25" ht="15" customHeight="1">
      <c r="A54" s="109"/>
      <c r="B54" s="109"/>
      <c r="C54" s="109"/>
      <c r="D54" s="109"/>
      <c r="E54" s="113"/>
      <c r="F54" s="377"/>
      <c r="G54" s="377"/>
      <c r="H54" s="578" t="s">
        <v>355</v>
      </c>
      <c r="I54" s="579"/>
      <c r="J54" s="579"/>
      <c r="K54" s="579"/>
      <c r="L54" s="579"/>
      <c r="M54" s="580"/>
      <c r="N54" s="377"/>
      <c r="O54" s="377"/>
      <c r="P54" s="377"/>
      <c r="Q54" s="110"/>
      <c r="R54" s="117"/>
      <c r="S54" s="119"/>
      <c r="T54" s="584" t="s">
        <v>348</v>
      </c>
      <c r="U54" s="584"/>
      <c r="V54" s="584"/>
      <c r="W54" s="584"/>
      <c r="X54" s="584"/>
      <c r="Y54" s="112"/>
    </row>
    <row r="55" spans="1:25" ht="15" customHeight="1">
      <c r="A55" s="109"/>
      <c r="B55" s="109"/>
      <c r="C55" s="109"/>
      <c r="D55" s="109"/>
      <c r="E55" s="109"/>
      <c r="H55" s="581"/>
      <c r="I55" s="582"/>
      <c r="J55" s="582"/>
      <c r="K55" s="582"/>
      <c r="L55" s="582"/>
      <c r="M55" s="583"/>
      <c r="R55" s="109"/>
      <c r="S55" s="109"/>
      <c r="T55" s="584"/>
      <c r="U55" s="584"/>
      <c r="V55" s="584"/>
      <c r="W55" s="584"/>
      <c r="X55" s="584"/>
      <c r="Y55" s="112"/>
    </row>
    <row r="56" spans="1:25">
      <c r="A56" s="109"/>
      <c r="B56" s="109"/>
      <c r="C56" s="109"/>
      <c r="D56" s="109"/>
      <c r="E56" s="109"/>
      <c r="F56" s="109"/>
      <c r="G56" s="109"/>
      <c r="H56" s="109"/>
      <c r="I56" s="109"/>
      <c r="J56" s="109"/>
      <c r="K56" s="109"/>
      <c r="L56" s="109"/>
      <c r="M56" s="109"/>
      <c r="N56" s="109"/>
      <c r="O56" s="109"/>
      <c r="R56" s="109"/>
      <c r="S56" s="109"/>
      <c r="T56" s="120"/>
      <c r="U56" s="120"/>
      <c r="V56" s="120"/>
      <c r="W56" s="120"/>
      <c r="X56" s="120"/>
      <c r="Y56" s="120"/>
    </row>
    <row r="57" spans="1:25">
      <c r="A57" s="109"/>
      <c r="B57" s="109"/>
      <c r="C57" s="109"/>
      <c r="D57" s="109"/>
      <c r="E57" s="109"/>
      <c r="F57" s="109"/>
      <c r="G57" s="109"/>
      <c r="H57" s="109"/>
      <c r="I57" s="109"/>
      <c r="J57" s="109"/>
      <c r="K57" s="109"/>
      <c r="L57" s="109"/>
      <c r="M57" s="109"/>
      <c r="N57" s="109"/>
      <c r="O57" s="109"/>
    </row>
    <row r="58" spans="1:25">
      <c r="A58" s="109"/>
      <c r="B58" s="109"/>
      <c r="C58" s="109"/>
      <c r="D58" s="109"/>
      <c r="E58" s="109"/>
      <c r="F58" s="109"/>
      <c r="G58" s="109"/>
      <c r="H58" s="109"/>
      <c r="I58" s="109"/>
      <c r="J58" s="109"/>
      <c r="K58" s="109"/>
      <c r="L58" s="109"/>
      <c r="M58" s="109"/>
      <c r="N58" s="109"/>
      <c r="O58" s="109"/>
    </row>
    <row r="59" spans="1:25">
      <c r="A59" s="109"/>
      <c r="B59" s="109"/>
      <c r="C59" s="109"/>
      <c r="D59" s="109"/>
      <c r="E59" s="109"/>
      <c r="F59" s="109"/>
      <c r="G59" s="109"/>
      <c r="H59" s="109"/>
      <c r="I59" s="109"/>
      <c r="J59" s="109"/>
      <c r="K59" s="109"/>
      <c r="L59" s="109"/>
      <c r="M59" s="109"/>
      <c r="N59" s="109"/>
      <c r="O59" s="109"/>
      <c r="P59" s="109"/>
      <c r="Q59" s="109"/>
      <c r="R59" s="109"/>
      <c r="S59" s="109"/>
      <c r="T59" s="120"/>
      <c r="U59" s="120"/>
      <c r="V59" s="120"/>
      <c r="W59" s="120"/>
      <c r="X59" s="120"/>
      <c r="Y59" s="120"/>
    </row>
    <row r="60" spans="1:25">
      <c r="A60" s="109"/>
      <c r="B60" s="109"/>
      <c r="C60" s="109"/>
      <c r="D60" s="109"/>
      <c r="E60" s="109"/>
      <c r="F60" s="109"/>
      <c r="G60" s="109"/>
      <c r="H60" s="109"/>
      <c r="I60" s="109"/>
      <c r="J60" s="109"/>
      <c r="K60" s="109"/>
      <c r="L60" s="109"/>
      <c r="M60" s="109"/>
      <c r="N60" s="109"/>
      <c r="O60" s="109"/>
    </row>
    <row r="61" spans="1:25">
      <c r="A61" s="109"/>
      <c r="B61" s="109"/>
      <c r="C61" s="109"/>
      <c r="D61" s="109"/>
      <c r="E61" s="109"/>
      <c r="F61" s="109"/>
      <c r="G61" s="109"/>
      <c r="H61" s="109"/>
      <c r="I61" s="109"/>
      <c r="J61" s="109"/>
      <c r="K61" s="109"/>
      <c r="L61" s="109"/>
      <c r="M61" s="109"/>
      <c r="N61" s="109"/>
      <c r="O61" s="109"/>
    </row>
  </sheetData>
  <sheetProtection selectLockedCells="1"/>
  <mergeCells count="33">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 ref="T45:X46"/>
    <mergeCell ref="T12:X13"/>
    <mergeCell ref="T16:X17"/>
    <mergeCell ref="T23:X24"/>
    <mergeCell ref="T26:X27"/>
    <mergeCell ref="T19:X20"/>
    <mergeCell ref="T21:X22"/>
    <mergeCell ref="H21:M22"/>
    <mergeCell ref="T14:X15"/>
    <mergeCell ref="H6:M7"/>
    <mergeCell ref="B1:G2"/>
    <mergeCell ref="H14:M15"/>
    <mergeCell ref="B7:C21"/>
    <mergeCell ref="T3:X4"/>
    <mergeCell ref="T5:X6"/>
    <mergeCell ref="T7:X8"/>
    <mergeCell ref="T9:X10"/>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1"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zoomScaleNormal="100" workbookViewId="0">
      <selection activeCell="B14" sqref="B14"/>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599" t="s">
        <v>313</v>
      </c>
      <c r="B1" s="599"/>
    </row>
    <row r="2" spans="1:4" ht="15.95" customHeight="1">
      <c r="A2" s="600" t="s">
        <v>0</v>
      </c>
      <c r="B2" s="600"/>
      <c r="C2" s="94"/>
      <c r="D2" s="94"/>
    </row>
    <row r="3" spans="1:4" ht="15.6" customHeight="1">
      <c r="A3" s="595" t="s">
        <v>1</v>
      </c>
      <c r="B3" s="595"/>
      <c r="C3" s="338">
        <v>2</v>
      </c>
      <c r="D3" s="334" t="s">
        <v>44</v>
      </c>
    </row>
    <row r="4" spans="1:4" ht="15.6" customHeight="1">
      <c r="A4" s="595" t="s">
        <v>2</v>
      </c>
      <c r="B4" s="595"/>
      <c r="C4" s="338">
        <v>3</v>
      </c>
      <c r="D4" s="334" t="s">
        <v>43</v>
      </c>
    </row>
    <row r="5" spans="1:4" ht="15.6" customHeight="1">
      <c r="A5" s="332">
        <v>1</v>
      </c>
      <c r="B5" s="340" t="s">
        <v>3</v>
      </c>
      <c r="C5" s="338">
        <v>4</v>
      </c>
      <c r="D5" s="597" t="s">
        <v>474</v>
      </c>
    </row>
    <row r="6" spans="1:4" ht="15.6" customHeight="1">
      <c r="A6" s="332">
        <v>2</v>
      </c>
      <c r="B6" s="340" t="s">
        <v>4</v>
      </c>
      <c r="C6" s="338"/>
      <c r="D6" s="597"/>
    </row>
    <row r="7" spans="1:4" ht="15.6" customHeight="1">
      <c r="A7" s="332">
        <v>3</v>
      </c>
      <c r="B7" s="340" t="s">
        <v>5</v>
      </c>
      <c r="C7" s="338">
        <v>5</v>
      </c>
      <c r="D7" s="597" t="s">
        <v>475</v>
      </c>
    </row>
    <row r="8" spans="1:4" ht="15.6" customHeight="1">
      <c r="A8" s="332">
        <v>4</v>
      </c>
      <c r="B8" s="340" t="s">
        <v>6</v>
      </c>
      <c r="C8" s="338"/>
      <c r="D8" s="597"/>
    </row>
    <row r="9" spans="1:4" ht="15.6" customHeight="1">
      <c r="A9" s="332">
        <v>5</v>
      </c>
      <c r="B9" s="597" t="s">
        <v>7</v>
      </c>
      <c r="C9" s="338">
        <v>6</v>
      </c>
      <c r="D9" s="597" t="s">
        <v>476</v>
      </c>
    </row>
    <row r="10" spans="1:4" ht="15.6" customHeight="1">
      <c r="A10" s="332"/>
      <c r="B10" s="597"/>
      <c r="C10" s="338"/>
      <c r="D10" s="597"/>
    </row>
    <row r="11" spans="1:4" ht="15.6" customHeight="1">
      <c r="A11" s="332">
        <v>6</v>
      </c>
      <c r="B11" s="334" t="s">
        <v>8</v>
      </c>
      <c r="C11" s="339"/>
      <c r="D11" s="597"/>
    </row>
    <row r="12" spans="1:4" ht="15.6" customHeight="1">
      <c r="A12" s="332">
        <v>7</v>
      </c>
      <c r="B12" s="334" t="s">
        <v>9</v>
      </c>
    </row>
    <row r="13" spans="1:4" ht="15.6" customHeight="1">
      <c r="A13" s="332">
        <v>8</v>
      </c>
      <c r="B13" s="334" t="s">
        <v>10</v>
      </c>
      <c r="C13" s="595" t="s">
        <v>50</v>
      </c>
      <c r="D13" s="595"/>
    </row>
    <row r="14" spans="1:4" ht="15.6" customHeight="1">
      <c r="A14" s="338">
        <v>9</v>
      </c>
      <c r="B14" s="565" t="s">
        <v>565</v>
      </c>
      <c r="C14" s="338">
        <v>1</v>
      </c>
      <c r="D14" s="334" t="s">
        <v>45</v>
      </c>
    </row>
    <row r="15" spans="1:4" ht="15.6" customHeight="1">
      <c r="A15" s="338">
        <v>10</v>
      </c>
      <c r="B15" s="334" t="s">
        <v>477</v>
      </c>
      <c r="C15" s="338">
        <v>2</v>
      </c>
      <c r="D15" s="1" t="s">
        <v>566</v>
      </c>
    </row>
    <row r="16" spans="1:4" ht="15.6" customHeight="1">
      <c r="A16" s="338">
        <v>11</v>
      </c>
      <c r="B16" s="334" t="s">
        <v>478</v>
      </c>
      <c r="C16" s="338">
        <v>3</v>
      </c>
      <c r="D16" s="1" t="s">
        <v>567</v>
      </c>
    </row>
    <row r="17" spans="1:4" ht="15.6" customHeight="1">
      <c r="A17" s="332"/>
      <c r="B17" s="329"/>
      <c r="C17" s="338">
        <v>4</v>
      </c>
      <c r="D17" s="395" t="s">
        <v>46</v>
      </c>
    </row>
    <row r="18" spans="1:4" ht="15.6" customHeight="1">
      <c r="A18" s="595" t="s">
        <v>34</v>
      </c>
      <c r="B18" s="595"/>
      <c r="C18" s="338">
        <v>5</v>
      </c>
      <c r="D18" s="598" t="s">
        <v>47</v>
      </c>
    </row>
    <row r="19" spans="1:4" ht="15.6" customHeight="1">
      <c r="A19" s="332">
        <v>1</v>
      </c>
      <c r="B19" s="334" t="s">
        <v>35</v>
      </c>
      <c r="C19" s="338"/>
      <c r="D19" s="598"/>
    </row>
    <row r="20" spans="1:4" ht="15.6" customHeight="1">
      <c r="A20" s="332">
        <v>2</v>
      </c>
      <c r="B20" s="334" t="s">
        <v>36</v>
      </c>
      <c r="C20" s="338">
        <v>6</v>
      </c>
      <c r="D20" s="341" t="s">
        <v>48</v>
      </c>
    </row>
    <row r="21" spans="1:4" ht="15.6" customHeight="1">
      <c r="A21" s="332">
        <v>3</v>
      </c>
      <c r="B21" s="334" t="s">
        <v>37</v>
      </c>
      <c r="C21" s="338">
        <v>7</v>
      </c>
      <c r="D21" s="334" t="s">
        <v>49</v>
      </c>
    </row>
    <row r="22" spans="1:4" ht="15.6" customHeight="1">
      <c r="A22" s="332">
        <v>4</v>
      </c>
      <c r="B22" s="334" t="s">
        <v>38</v>
      </c>
      <c r="C22" s="329"/>
      <c r="D22" s="329"/>
    </row>
    <row r="23" spans="1:4" ht="15.6" customHeight="1">
      <c r="A23" s="332">
        <v>5</v>
      </c>
      <c r="B23" s="334" t="s">
        <v>39</v>
      </c>
      <c r="C23" s="595" t="s">
        <v>51</v>
      </c>
      <c r="D23" s="595"/>
    </row>
    <row r="24" spans="1:4" ht="15.6" customHeight="1">
      <c r="A24" s="332">
        <v>6</v>
      </c>
      <c r="B24" s="334" t="s">
        <v>40</v>
      </c>
      <c r="C24" s="595" t="s">
        <v>52</v>
      </c>
      <c r="D24" s="595"/>
    </row>
    <row r="25" spans="1:4" ht="15.6" customHeight="1">
      <c r="A25" s="329"/>
      <c r="B25" s="329"/>
      <c r="C25" s="332">
        <v>1</v>
      </c>
      <c r="D25" s="334" t="s">
        <v>53</v>
      </c>
    </row>
    <row r="26" spans="1:4" ht="15.6" customHeight="1">
      <c r="A26" s="595" t="s">
        <v>11</v>
      </c>
      <c r="B26" s="595"/>
      <c r="C26" s="332">
        <v>2</v>
      </c>
      <c r="D26" s="334" t="s">
        <v>55</v>
      </c>
    </row>
    <row r="27" spans="1:4" ht="15.6" customHeight="1">
      <c r="A27" s="332">
        <v>1</v>
      </c>
      <c r="B27" s="334" t="s">
        <v>12</v>
      </c>
      <c r="C27" s="332">
        <v>3</v>
      </c>
      <c r="D27" s="334" t="s">
        <v>56</v>
      </c>
    </row>
    <row r="28" spans="1:4" ht="15.6" customHeight="1">
      <c r="A28" s="332">
        <v>2</v>
      </c>
      <c r="B28" s="334" t="s">
        <v>13</v>
      </c>
      <c r="C28" s="338">
        <v>4</v>
      </c>
      <c r="D28" s="331" t="s">
        <v>568</v>
      </c>
    </row>
    <row r="29" spans="1:4" ht="15.6" customHeight="1">
      <c r="A29" s="332">
        <v>3</v>
      </c>
      <c r="B29" s="334" t="s">
        <v>14</v>
      </c>
      <c r="C29" s="338">
        <v>5</v>
      </c>
      <c r="D29" s="334" t="s">
        <v>57</v>
      </c>
    </row>
    <row r="30" spans="1:4" ht="15.6" customHeight="1">
      <c r="A30" s="332">
        <v>4</v>
      </c>
      <c r="B30" s="334" t="s">
        <v>15</v>
      </c>
      <c r="C30" s="338">
        <v>6</v>
      </c>
      <c r="D30" s="334" t="s">
        <v>54</v>
      </c>
    </row>
    <row r="31" spans="1:4" ht="15.6" customHeight="1">
      <c r="A31" s="332">
        <v>5</v>
      </c>
      <c r="B31" s="334" t="s">
        <v>16</v>
      </c>
      <c r="C31" s="338">
        <v>7</v>
      </c>
      <c r="D31" s="335" t="s">
        <v>58</v>
      </c>
    </row>
    <row r="32" spans="1:4" ht="15.6" customHeight="1">
      <c r="A32" s="332">
        <v>6</v>
      </c>
      <c r="B32" s="334" t="s">
        <v>17</v>
      </c>
      <c r="C32" s="338">
        <v>8</v>
      </c>
      <c r="D32" s="334" t="s">
        <v>59</v>
      </c>
    </row>
    <row r="33" spans="1:4" ht="15.6" customHeight="1">
      <c r="A33" s="332">
        <v>7</v>
      </c>
      <c r="B33" s="334" t="s">
        <v>18</v>
      </c>
      <c r="C33" s="338">
        <v>9</v>
      </c>
      <c r="D33" s="598" t="s">
        <v>60</v>
      </c>
    </row>
    <row r="34" spans="1:4" ht="15.6" customHeight="1">
      <c r="A34" s="329"/>
      <c r="B34" s="329"/>
      <c r="C34" s="329"/>
      <c r="D34" s="598"/>
    </row>
    <row r="35" spans="1:4" ht="15.6" customHeight="1">
      <c r="A35" s="595" t="s">
        <v>19</v>
      </c>
      <c r="B35" s="595"/>
      <c r="C35" s="332">
        <v>10</v>
      </c>
      <c r="D35" s="334" t="s">
        <v>61</v>
      </c>
    </row>
    <row r="36" spans="1:4" ht="15.6" customHeight="1">
      <c r="A36" s="332">
        <v>1</v>
      </c>
      <c r="B36" s="334" t="s">
        <v>20</v>
      </c>
      <c r="C36" s="595"/>
      <c r="D36" s="595"/>
    </row>
    <row r="37" spans="1:4" ht="15.6" customHeight="1">
      <c r="A37" s="332">
        <v>2</v>
      </c>
      <c r="B37" s="341" t="s">
        <v>22</v>
      </c>
      <c r="C37" s="595" t="s">
        <v>479</v>
      </c>
      <c r="D37" s="595"/>
    </row>
    <row r="38" spans="1:4" ht="15.6" customHeight="1">
      <c r="A38" s="332">
        <v>3</v>
      </c>
      <c r="B38" s="334" t="s">
        <v>23</v>
      </c>
      <c r="C38" s="332">
        <v>1</v>
      </c>
      <c r="D38" s="596" t="s">
        <v>480</v>
      </c>
    </row>
    <row r="39" spans="1:4" ht="15.6" customHeight="1">
      <c r="A39" s="332">
        <v>4</v>
      </c>
      <c r="B39" s="341" t="s">
        <v>26</v>
      </c>
      <c r="C39" s="338"/>
      <c r="D39" s="596"/>
    </row>
    <row r="40" spans="1:4" ht="15.6" customHeight="1">
      <c r="A40" s="332">
        <v>5</v>
      </c>
      <c r="B40" s="334" t="s">
        <v>24</v>
      </c>
      <c r="C40" s="338">
        <v>2</v>
      </c>
      <c r="D40" s="339" t="s">
        <v>481</v>
      </c>
    </row>
    <row r="41" spans="1:4" ht="15.6" customHeight="1">
      <c r="A41" s="332">
        <v>6</v>
      </c>
      <c r="B41" s="334" t="s">
        <v>21</v>
      </c>
      <c r="C41" s="338">
        <v>3</v>
      </c>
      <c r="D41" s="339" t="s">
        <v>482</v>
      </c>
    </row>
    <row r="42" spans="1:4" ht="15.6" customHeight="1">
      <c r="A42" s="332">
        <v>7</v>
      </c>
      <c r="B42" s="334" t="s">
        <v>25</v>
      </c>
      <c r="C42" s="337"/>
      <c r="D42" s="337"/>
    </row>
    <row r="43" spans="1:4" ht="15.6" customHeight="1">
      <c r="A43" s="339"/>
      <c r="B43" s="329"/>
      <c r="C43" s="595" t="s">
        <v>515</v>
      </c>
      <c r="D43" s="595"/>
    </row>
    <row r="44" spans="1:4" ht="15.6" customHeight="1">
      <c r="A44" s="595" t="s">
        <v>27</v>
      </c>
      <c r="B44" s="595"/>
      <c r="C44" s="332">
        <v>1</v>
      </c>
      <c r="D44" s="334" t="s">
        <v>62</v>
      </c>
    </row>
    <row r="45" spans="1:4" ht="15.6" customHeight="1">
      <c r="A45" s="595" t="s">
        <v>28</v>
      </c>
      <c r="B45" s="595"/>
      <c r="C45" s="332">
        <v>2</v>
      </c>
      <c r="D45" s="334" t="s">
        <v>63</v>
      </c>
    </row>
    <row r="46" spans="1:4" ht="15.6" customHeight="1">
      <c r="A46" s="332">
        <v>1</v>
      </c>
      <c r="B46" s="334" t="s">
        <v>29</v>
      </c>
      <c r="C46" s="332">
        <v>3</v>
      </c>
      <c r="D46" s="334" t="s">
        <v>64</v>
      </c>
    </row>
    <row r="47" spans="1:4" ht="15.6" customHeight="1">
      <c r="A47" s="332">
        <v>2</v>
      </c>
      <c r="B47" s="341" t="s">
        <v>30</v>
      </c>
      <c r="C47" s="332">
        <v>4</v>
      </c>
      <c r="D47" s="334" t="s">
        <v>65</v>
      </c>
    </row>
    <row r="48" spans="1:4" ht="15.6" customHeight="1">
      <c r="A48" s="332">
        <v>3</v>
      </c>
      <c r="B48" s="334" t="s">
        <v>31</v>
      </c>
      <c r="C48" s="332">
        <v>5</v>
      </c>
      <c r="D48" s="334" t="s">
        <v>66</v>
      </c>
    </row>
    <row r="49" spans="1:4" ht="15.6" customHeight="1">
      <c r="A49" s="332">
        <v>4</v>
      </c>
      <c r="B49" s="334" t="s">
        <v>32</v>
      </c>
      <c r="C49" s="332">
        <v>6</v>
      </c>
      <c r="D49" s="334" t="s">
        <v>67</v>
      </c>
    </row>
    <row r="50" spans="1:4" ht="15.6" customHeight="1">
      <c r="A50" s="332">
        <v>5</v>
      </c>
      <c r="B50" s="334" t="s">
        <v>33</v>
      </c>
      <c r="C50" s="332">
        <v>7</v>
      </c>
      <c r="D50" s="334" t="s">
        <v>68</v>
      </c>
    </row>
    <row r="51" spans="1:4" ht="15.6" customHeight="1">
      <c r="A51" s="329"/>
      <c r="B51" s="329"/>
      <c r="C51" s="332">
        <v>8</v>
      </c>
      <c r="D51" s="334" t="s">
        <v>69</v>
      </c>
    </row>
    <row r="52" spans="1:4" ht="15.6" customHeight="1">
      <c r="A52" s="595" t="s">
        <v>42</v>
      </c>
      <c r="B52" s="595"/>
      <c r="C52" s="332">
        <v>9</v>
      </c>
      <c r="D52" s="329" t="s">
        <v>70</v>
      </c>
    </row>
    <row r="53" spans="1:4" ht="15.6" customHeight="1">
      <c r="A53" s="332">
        <v>1</v>
      </c>
      <c r="B53" s="334" t="s">
        <v>41</v>
      </c>
      <c r="C53" s="330"/>
      <c r="D53" s="333"/>
    </row>
    <row r="54" spans="1:4" ht="15.6" customHeight="1">
      <c r="C54" s="338"/>
      <c r="D54" s="334"/>
    </row>
    <row r="55" spans="1:4" ht="15.6" customHeight="1">
      <c r="C55" s="329"/>
      <c r="D55" s="329"/>
    </row>
    <row r="56" spans="1:4" ht="15" customHeight="1">
      <c r="A56" s="338"/>
      <c r="B56" s="334"/>
      <c r="C56" s="329"/>
      <c r="D56" s="329"/>
    </row>
    <row r="57" spans="1:4" ht="15" customHeight="1">
      <c r="A57" s="338"/>
      <c r="B57" s="334"/>
      <c r="C57" s="329"/>
      <c r="D57" s="329"/>
    </row>
    <row r="58" spans="1:4" ht="15" customHeight="1">
      <c r="A58" s="332"/>
      <c r="B58" s="335"/>
      <c r="C58" s="329"/>
      <c r="D58" s="329"/>
    </row>
    <row r="59" spans="1:4">
      <c r="C59" s="329"/>
      <c r="D59" s="329"/>
    </row>
    <row r="60" spans="1:4">
      <c r="C60" s="329"/>
      <c r="D60" s="329"/>
    </row>
    <row r="61" spans="1:4">
      <c r="A61" s="332"/>
      <c r="B61" s="341"/>
      <c r="C61" s="329"/>
      <c r="D61" s="329"/>
    </row>
    <row r="62" spans="1:4">
      <c r="A62" s="332"/>
      <c r="B62" s="334"/>
      <c r="C62" s="329"/>
      <c r="D62" s="329"/>
    </row>
    <row r="63" spans="1:4">
      <c r="A63" s="332"/>
      <c r="B63" s="334"/>
      <c r="C63" s="329"/>
      <c r="D63" s="329"/>
    </row>
    <row r="64" spans="1:4">
      <c r="A64" s="329"/>
      <c r="B64" s="329"/>
      <c r="C64" s="329"/>
      <c r="D64" s="329"/>
    </row>
    <row r="65" spans="1:4">
      <c r="A65" s="329"/>
      <c r="B65" s="329"/>
      <c r="C65" s="329"/>
      <c r="D65" s="329"/>
    </row>
    <row r="66" spans="1:4">
      <c r="A66" s="329"/>
      <c r="B66" s="329"/>
      <c r="C66" s="329"/>
      <c r="D66" s="329"/>
    </row>
    <row r="67" spans="1:4">
      <c r="A67" s="329"/>
      <c r="B67" s="329"/>
      <c r="C67" s="329"/>
      <c r="D67" s="329"/>
    </row>
    <row r="68" spans="1:4">
      <c r="A68" s="329"/>
      <c r="B68" s="329"/>
      <c r="C68" s="329"/>
      <c r="D68" s="329"/>
    </row>
    <row r="69" spans="1:4">
      <c r="A69" s="329"/>
      <c r="B69" s="329"/>
      <c r="C69" s="329"/>
      <c r="D69" s="329"/>
    </row>
    <row r="70" spans="1:4">
      <c r="A70" s="329"/>
      <c r="B70" s="329"/>
      <c r="C70" s="329"/>
      <c r="D70" s="329"/>
    </row>
    <row r="71" spans="1:4">
      <c r="A71" s="329"/>
      <c r="B71" s="329"/>
      <c r="C71" s="329"/>
      <c r="D71" s="329"/>
    </row>
    <row r="72" spans="1:4">
      <c r="A72" s="329"/>
      <c r="B72" s="329"/>
      <c r="C72" s="329"/>
      <c r="D72" s="329"/>
    </row>
    <row r="73" spans="1:4">
      <c r="A73" s="329"/>
      <c r="B73" s="329"/>
      <c r="C73" s="329"/>
      <c r="D73" s="329"/>
    </row>
    <row r="74" spans="1:4">
      <c r="A74" s="329"/>
      <c r="B74" s="329"/>
      <c r="C74" s="329"/>
      <c r="D74" s="329"/>
    </row>
    <row r="75" spans="1:4">
      <c r="A75" s="329"/>
      <c r="B75" s="329"/>
      <c r="C75" s="329"/>
      <c r="D75" s="329"/>
    </row>
    <row r="76" spans="1:4">
      <c r="A76" s="329"/>
      <c r="B76" s="329"/>
      <c r="C76" s="329"/>
      <c r="D76" s="329"/>
    </row>
    <row r="77" spans="1:4">
      <c r="A77" s="329"/>
      <c r="B77" s="329"/>
      <c r="C77" s="329"/>
      <c r="D77" s="329"/>
    </row>
    <row r="78" spans="1:4">
      <c r="A78" s="329"/>
      <c r="B78" s="329"/>
      <c r="C78" s="329"/>
      <c r="D78" s="329"/>
    </row>
    <row r="79" spans="1:4">
      <c r="A79" s="329"/>
      <c r="B79" s="329"/>
      <c r="C79" s="329"/>
      <c r="D79" s="329"/>
    </row>
    <row r="80" spans="1:4">
      <c r="A80" s="329"/>
      <c r="B80" s="329"/>
      <c r="C80" s="329"/>
      <c r="D80" s="329"/>
    </row>
    <row r="81" spans="1:4">
      <c r="A81" s="329"/>
      <c r="B81" s="329"/>
      <c r="C81" s="329"/>
      <c r="D81" s="329"/>
    </row>
    <row r="82" spans="1:4">
      <c r="A82" s="329"/>
      <c r="B82" s="329"/>
      <c r="C82" s="329"/>
      <c r="D82" s="329"/>
    </row>
    <row r="83" spans="1:4">
      <c r="A83" s="329"/>
      <c r="B83" s="329"/>
      <c r="C83" s="329"/>
      <c r="D83" s="329"/>
    </row>
    <row r="84" spans="1:4">
      <c r="A84" s="329"/>
      <c r="B84" s="329"/>
      <c r="C84" s="329"/>
      <c r="D84" s="329"/>
    </row>
    <row r="85" spans="1:4">
      <c r="A85" s="329"/>
      <c r="B85" s="329"/>
      <c r="C85" s="329"/>
      <c r="D85" s="329"/>
    </row>
    <row r="86" spans="1:4">
      <c r="A86" s="329"/>
      <c r="B86" s="329"/>
      <c r="C86" s="329"/>
      <c r="D86" s="329"/>
    </row>
    <row r="87" spans="1:4">
      <c r="A87" s="329"/>
      <c r="B87" s="329"/>
      <c r="C87" s="329"/>
      <c r="D87" s="329"/>
    </row>
    <row r="88" spans="1:4">
      <c r="A88" s="329"/>
      <c r="B88" s="329"/>
      <c r="C88" s="329"/>
      <c r="D88" s="329"/>
    </row>
    <row r="89" spans="1:4">
      <c r="A89" s="329"/>
      <c r="B89" s="329"/>
      <c r="C89" s="329"/>
      <c r="D89" s="329"/>
    </row>
    <row r="90" spans="1:4">
      <c r="A90" s="329"/>
      <c r="B90" s="329"/>
      <c r="C90" s="329"/>
      <c r="D90" s="329"/>
    </row>
    <row r="91" spans="1:4">
      <c r="A91" s="329"/>
      <c r="B91" s="329"/>
      <c r="C91" s="329"/>
      <c r="D91" s="329"/>
    </row>
    <row r="92" spans="1:4">
      <c r="A92" s="329"/>
      <c r="B92" s="329"/>
      <c r="C92" s="329"/>
      <c r="D92" s="329"/>
    </row>
    <row r="93" spans="1:4">
      <c r="A93" s="329"/>
      <c r="B93" s="329"/>
      <c r="C93" s="338"/>
      <c r="D93" s="334"/>
    </row>
    <row r="94" spans="1:4">
      <c r="A94" s="329"/>
      <c r="B94" s="329"/>
      <c r="C94" s="329"/>
      <c r="D94" s="329"/>
    </row>
    <row r="95" spans="1:4">
      <c r="A95" s="329"/>
      <c r="B95" s="329"/>
      <c r="C95" s="329"/>
      <c r="D95" s="329"/>
    </row>
    <row r="96" spans="1:4">
      <c r="A96" s="329"/>
      <c r="B96" s="329"/>
      <c r="C96" s="329"/>
      <c r="D96" s="329"/>
    </row>
    <row r="97" spans="1:4">
      <c r="A97" s="329"/>
      <c r="B97" s="329"/>
      <c r="C97" s="329"/>
      <c r="D97" s="329"/>
    </row>
    <row r="98" spans="1:4">
      <c r="A98" s="329"/>
      <c r="B98" s="329"/>
      <c r="C98" s="329"/>
      <c r="D98" s="329"/>
    </row>
    <row r="99" spans="1:4">
      <c r="C99" s="329"/>
      <c r="D99" s="329"/>
    </row>
    <row r="100" spans="1:4">
      <c r="C100" s="329"/>
      <c r="D100" s="329"/>
    </row>
    <row r="176" spans="3:4">
      <c r="C176" s="121"/>
      <c r="D176" s="122"/>
    </row>
  </sheetData>
  <sheetProtection selectLockedCells="1"/>
  <mergeCells count="23">
    <mergeCell ref="A26:B26"/>
    <mergeCell ref="C36:D36"/>
    <mergeCell ref="A1:B1"/>
    <mergeCell ref="A2:B2"/>
    <mergeCell ref="A3:B3"/>
    <mergeCell ref="A4:B4"/>
    <mergeCell ref="B9:B10"/>
    <mergeCell ref="A52:B52"/>
    <mergeCell ref="D38:D39"/>
    <mergeCell ref="A45:B45"/>
    <mergeCell ref="D5:D6"/>
    <mergeCell ref="D7:D8"/>
    <mergeCell ref="A18:B18"/>
    <mergeCell ref="C13:D13"/>
    <mergeCell ref="C43:D43"/>
    <mergeCell ref="A35:B35"/>
    <mergeCell ref="C23:D23"/>
    <mergeCell ref="C24:D24"/>
    <mergeCell ref="D33:D34"/>
    <mergeCell ref="C37:D37"/>
    <mergeCell ref="D9:D11"/>
    <mergeCell ref="D18:D19"/>
    <mergeCell ref="A44:B44"/>
  </mergeCells>
  <phoneticPr fontId="1"/>
  <dataValidations count="2">
    <dataValidation imeMode="hiragana" allowBlank="1" showInputMessage="1" showErrorMessage="1" sqref="D52 A35:B35 C43:D43 A45:B45 C1:D1 A4:B4 A52:B52 A1 A18:B18 B1:B2 E1:IV1048576 A64:B65536 B17 C177:D65536 C36:D37 C13:D13 A26:B26 C24:D24 C55:D92 C94:D175"/>
    <dataValidation imeMode="off" allowBlank="1" showInputMessage="1" showErrorMessage="1" sqref="C44:C52 C23 A36:A42 A44 A19:A24 A46:A50 A2:A3 A27:A33 C176 C35 A5:A17 C93 C25:C33 C54 A56:A58 A53 C3:C10 C14:C21 A61:A63"/>
  </dataValidations>
  <pageMargins left="0.70866141732283472" right="0.15748031496062992" top="0.51181102362204722" bottom="0.59055118110236227" header="0.31496062992125984" footer="0.31496062992125984"/>
  <pageSetup paperSize="9" firstPageNumber="22"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B10" sqref="B10"/>
    </sheetView>
  </sheetViews>
  <sheetFormatPr defaultRowHeight="13.5"/>
  <cols>
    <col min="1" max="1" width="3.875" style="337" customWidth="1"/>
    <col min="2" max="2" width="42.75" style="337" customWidth="1"/>
    <col min="3" max="3" width="3.875" style="337" customWidth="1"/>
    <col min="4" max="4" width="44.875" style="337" customWidth="1"/>
    <col min="5" max="16384" width="9" style="337"/>
  </cols>
  <sheetData>
    <row r="1" spans="1:4" ht="15.95" customHeight="1">
      <c r="A1" s="601" t="s">
        <v>435</v>
      </c>
      <c r="B1" s="601"/>
    </row>
    <row r="2" spans="1:4" ht="15.75" customHeight="1">
      <c r="A2" s="595" t="s">
        <v>71</v>
      </c>
      <c r="B2" s="595"/>
      <c r="C2" s="595" t="s">
        <v>103</v>
      </c>
      <c r="D2" s="595"/>
    </row>
    <row r="3" spans="1:4" ht="15.75" customHeight="1">
      <c r="A3" s="332">
        <v>1</v>
      </c>
      <c r="B3" s="334" t="s">
        <v>72</v>
      </c>
      <c r="C3" s="595" t="s">
        <v>71</v>
      </c>
      <c r="D3" s="595"/>
    </row>
    <row r="4" spans="1:4" ht="15.75" customHeight="1">
      <c r="A4" s="332">
        <v>2</v>
      </c>
      <c r="B4" s="598" t="s">
        <v>78</v>
      </c>
      <c r="C4" s="332">
        <v>1</v>
      </c>
      <c r="D4" s="334" t="s">
        <v>72</v>
      </c>
    </row>
    <row r="5" spans="1:4" ht="15.75" customHeight="1">
      <c r="A5" s="329"/>
      <c r="B5" s="598"/>
      <c r="C5" s="332">
        <v>2</v>
      </c>
      <c r="D5" s="375" t="s">
        <v>78</v>
      </c>
    </row>
    <row r="6" spans="1:4" ht="15.75" customHeight="1">
      <c r="A6" s="332">
        <v>3</v>
      </c>
      <c r="B6" s="334" t="s">
        <v>73</v>
      </c>
      <c r="C6" s="332">
        <v>3</v>
      </c>
      <c r="D6" s="334" t="s">
        <v>74</v>
      </c>
    </row>
    <row r="7" spans="1:4" ht="15.75" customHeight="1">
      <c r="A7" s="332">
        <v>4</v>
      </c>
      <c r="B7" s="334" t="s">
        <v>74</v>
      </c>
      <c r="C7" s="332">
        <v>4</v>
      </c>
      <c r="D7" s="334" t="s">
        <v>75</v>
      </c>
    </row>
    <row r="8" spans="1:4" ht="15.75" customHeight="1">
      <c r="A8" s="332">
        <v>5</v>
      </c>
      <c r="B8" s="334" t="s">
        <v>75</v>
      </c>
      <c r="C8" s="332">
        <v>5</v>
      </c>
      <c r="D8" s="341" t="s">
        <v>76</v>
      </c>
    </row>
    <row r="9" spans="1:4" ht="15.75" customHeight="1">
      <c r="A9" s="332">
        <v>6</v>
      </c>
      <c r="B9" s="341" t="s">
        <v>76</v>
      </c>
      <c r="C9" s="332">
        <v>6</v>
      </c>
      <c r="D9" s="335" t="s">
        <v>77</v>
      </c>
    </row>
    <row r="10" spans="1:4" ht="15.75" customHeight="1">
      <c r="A10" s="332">
        <v>7</v>
      </c>
      <c r="B10" s="335" t="s">
        <v>77</v>
      </c>
      <c r="C10" s="332">
        <v>7</v>
      </c>
      <c r="D10" s="334" t="s">
        <v>79</v>
      </c>
    </row>
    <row r="11" spans="1:4" ht="15.75" customHeight="1">
      <c r="A11" s="332">
        <v>8</v>
      </c>
      <c r="B11" s="334" t="s">
        <v>79</v>
      </c>
      <c r="C11" s="376">
        <v>8</v>
      </c>
      <c r="D11" s="329" t="s">
        <v>492</v>
      </c>
    </row>
    <row r="12" spans="1:4" ht="15.75" customHeight="1">
      <c r="A12" s="332">
        <v>9</v>
      </c>
      <c r="B12" s="329" t="s">
        <v>492</v>
      </c>
      <c r="C12" s="332">
        <v>9</v>
      </c>
      <c r="D12" s="375" t="s">
        <v>493</v>
      </c>
    </row>
    <row r="13" spans="1:4" ht="15.75" customHeight="1">
      <c r="A13" s="332">
        <v>10</v>
      </c>
      <c r="B13" s="375" t="s">
        <v>493</v>
      </c>
      <c r="C13" s="332">
        <v>10</v>
      </c>
      <c r="D13" s="375" t="s">
        <v>80</v>
      </c>
    </row>
    <row r="14" spans="1:4" ht="15.75" customHeight="1">
      <c r="A14" s="332">
        <v>11</v>
      </c>
      <c r="B14" s="598" t="s">
        <v>80</v>
      </c>
    </row>
    <row r="15" spans="1:4" ht="15.75" customHeight="1">
      <c r="B15" s="598"/>
      <c r="C15" s="595" t="s">
        <v>94</v>
      </c>
      <c r="D15" s="595"/>
    </row>
    <row r="16" spans="1:4" ht="15.75" customHeight="1">
      <c r="C16" s="332">
        <v>1</v>
      </c>
      <c r="D16" s="335" t="s">
        <v>95</v>
      </c>
    </row>
    <row r="17" spans="1:4" ht="15.75" customHeight="1">
      <c r="A17" s="595" t="s">
        <v>94</v>
      </c>
      <c r="B17" s="595"/>
      <c r="C17" s="332">
        <v>2</v>
      </c>
      <c r="D17" s="335" t="s">
        <v>96</v>
      </c>
    </row>
    <row r="18" spans="1:4" ht="15.75" customHeight="1">
      <c r="A18" s="332">
        <v>1</v>
      </c>
      <c r="B18" s="335" t="s">
        <v>95</v>
      </c>
      <c r="C18" s="332">
        <v>3</v>
      </c>
      <c r="D18" s="335" t="s">
        <v>97</v>
      </c>
    </row>
    <row r="19" spans="1:4" ht="15.75" customHeight="1">
      <c r="A19" s="332">
        <v>2</v>
      </c>
      <c r="B19" s="335" t="s">
        <v>96</v>
      </c>
      <c r="C19" s="332">
        <v>4</v>
      </c>
      <c r="D19" s="335" t="s">
        <v>98</v>
      </c>
    </row>
    <row r="20" spans="1:4" ht="15.75" customHeight="1">
      <c r="A20" s="332">
        <v>3</v>
      </c>
      <c r="B20" s="335" t="s">
        <v>97</v>
      </c>
      <c r="C20" s="332">
        <v>5</v>
      </c>
      <c r="D20" s="335" t="s">
        <v>99</v>
      </c>
    </row>
    <row r="21" spans="1:4" ht="15.75" customHeight="1">
      <c r="A21" s="332">
        <v>4</v>
      </c>
      <c r="B21" s="335" t="s">
        <v>98</v>
      </c>
      <c r="C21" s="332">
        <v>6</v>
      </c>
      <c r="D21" s="335" t="s">
        <v>100</v>
      </c>
    </row>
    <row r="22" spans="1:4" ht="15.75" customHeight="1">
      <c r="A22" s="332">
        <v>5</v>
      </c>
      <c r="B22" s="335" t="s">
        <v>99</v>
      </c>
      <c r="C22" s="332"/>
      <c r="D22" s="341"/>
    </row>
    <row r="23" spans="1:4" ht="15.75" customHeight="1">
      <c r="A23" s="332">
        <v>6</v>
      </c>
      <c r="B23" s="335" t="s">
        <v>100</v>
      </c>
      <c r="C23" s="332"/>
      <c r="D23" s="335"/>
    </row>
    <row r="24" spans="1:4" ht="15.75" customHeight="1">
      <c r="A24" s="332">
        <v>7</v>
      </c>
      <c r="B24" s="335" t="s">
        <v>101</v>
      </c>
      <c r="C24" s="595" t="s">
        <v>104</v>
      </c>
      <c r="D24" s="595"/>
    </row>
    <row r="25" spans="1:4" ht="15.75" customHeight="1">
      <c r="A25" s="332">
        <v>8</v>
      </c>
      <c r="B25" s="335" t="s">
        <v>102</v>
      </c>
      <c r="C25" s="595" t="s">
        <v>71</v>
      </c>
      <c r="D25" s="595"/>
    </row>
    <row r="26" spans="1:4" ht="15.75" customHeight="1">
      <c r="C26" s="332">
        <v>1</v>
      </c>
      <c r="D26" s="334" t="s">
        <v>72</v>
      </c>
    </row>
    <row r="27" spans="1:4" ht="15.75" customHeight="1">
      <c r="A27" s="595" t="s">
        <v>88</v>
      </c>
      <c r="B27" s="595"/>
      <c r="C27" s="332">
        <v>2</v>
      </c>
      <c r="D27" s="335" t="s">
        <v>78</v>
      </c>
    </row>
    <row r="28" spans="1:4" ht="15.75" customHeight="1">
      <c r="A28" s="332">
        <v>1</v>
      </c>
      <c r="B28" s="334" t="s">
        <v>89</v>
      </c>
      <c r="C28" s="332">
        <v>3</v>
      </c>
      <c r="D28" s="334" t="s">
        <v>74</v>
      </c>
    </row>
    <row r="29" spans="1:4" ht="15.75" customHeight="1">
      <c r="A29" s="332">
        <v>2</v>
      </c>
      <c r="B29" s="334" t="s">
        <v>90</v>
      </c>
      <c r="C29" s="332">
        <v>4</v>
      </c>
      <c r="D29" s="334" t="s">
        <v>75</v>
      </c>
    </row>
    <row r="30" spans="1:4" ht="15.75" customHeight="1">
      <c r="A30" s="332">
        <v>3</v>
      </c>
      <c r="B30" s="334" t="s">
        <v>91</v>
      </c>
      <c r="C30" s="332">
        <v>5</v>
      </c>
      <c r="D30" s="341" t="s">
        <v>76</v>
      </c>
    </row>
    <row r="31" spans="1:4" ht="15.75" customHeight="1">
      <c r="A31" s="332">
        <v>4</v>
      </c>
      <c r="B31" s="334" t="s">
        <v>92</v>
      </c>
      <c r="C31" s="332">
        <v>6</v>
      </c>
      <c r="D31" s="341" t="s">
        <v>77</v>
      </c>
    </row>
    <row r="32" spans="1:4" ht="15.75" customHeight="1">
      <c r="A32" s="332">
        <v>5</v>
      </c>
      <c r="B32" s="341" t="s">
        <v>93</v>
      </c>
      <c r="C32" s="332">
        <v>7</v>
      </c>
      <c r="D32" s="334" t="s">
        <v>79</v>
      </c>
    </row>
    <row r="33" spans="1:4" ht="15.75" customHeight="1">
      <c r="C33" s="332">
        <v>8</v>
      </c>
      <c r="D33" s="329" t="s">
        <v>492</v>
      </c>
    </row>
    <row r="34" spans="1:4" ht="15.75" customHeight="1">
      <c r="A34" s="595" t="s">
        <v>81</v>
      </c>
      <c r="B34" s="595"/>
      <c r="C34" s="332">
        <v>9</v>
      </c>
      <c r="D34" s="335" t="s">
        <v>493</v>
      </c>
    </row>
    <row r="35" spans="1:4" ht="15.75" customHeight="1">
      <c r="A35" s="332">
        <v>1</v>
      </c>
      <c r="B35" s="334" t="s">
        <v>82</v>
      </c>
      <c r="C35" s="332">
        <v>10</v>
      </c>
      <c r="D35" s="335" t="s">
        <v>80</v>
      </c>
    </row>
    <row r="36" spans="1:4" ht="15.75" customHeight="1">
      <c r="A36" s="332">
        <v>2</v>
      </c>
      <c r="B36" s="334" t="s">
        <v>83</v>
      </c>
      <c r="C36" s="332"/>
      <c r="D36" s="335"/>
    </row>
    <row r="37" spans="1:4" ht="15.75" customHeight="1">
      <c r="A37" s="332">
        <v>3</v>
      </c>
      <c r="B37" s="598" t="s">
        <v>84</v>
      </c>
      <c r="C37" s="332"/>
      <c r="D37" s="335"/>
    </row>
    <row r="38" spans="1:4" ht="15.75" customHeight="1">
      <c r="A38" s="329"/>
      <c r="B38" s="598"/>
      <c r="C38" s="332"/>
      <c r="D38" s="335"/>
    </row>
    <row r="39" spans="1:4" ht="15.75" customHeight="1">
      <c r="A39" s="332">
        <v>4</v>
      </c>
      <c r="B39" s="334" t="s">
        <v>85</v>
      </c>
      <c r="C39" s="332"/>
      <c r="D39" s="335"/>
    </row>
    <row r="40" spans="1:4" ht="15.75" customHeight="1">
      <c r="A40" s="332">
        <v>5</v>
      </c>
      <c r="B40" s="334" t="s">
        <v>86</v>
      </c>
      <c r="C40" s="332"/>
      <c r="D40" s="335"/>
    </row>
    <row r="41" spans="1:4" ht="15.75" customHeight="1">
      <c r="A41" s="332">
        <v>6</v>
      </c>
      <c r="B41" s="334" t="s">
        <v>87</v>
      </c>
      <c r="C41" s="332"/>
      <c r="D41" s="335"/>
    </row>
    <row r="42" spans="1:4" ht="15.75" customHeight="1">
      <c r="C42" s="332"/>
      <c r="D42" s="335"/>
    </row>
    <row r="43" spans="1:4" ht="15.75" customHeight="1">
      <c r="C43" s="332"/>
      <c r="D43" s="335"/>
    </row>
    <row r="44" spans="1:4" ht="15.75" customHeight="1">
      <c r="C44" s="332"/>
      <c r="D44" s="335"/>
    </row>
    <row r="45" spans="1:4" ht="15.75" customHeight="1">
      <c r="C45" s="332"/>
      <c r="D45" s="335"/>
    </row>
    <row r="46" spans="1:4" ht="15.75" customHeight="1">
      <c r="C46" s="332"/>
      <c r="D46" s="335"/>
    </row>
    <row r="47" spans="1:4" ht="15.75" customHeight="1">
      <c r="C47" s="332"/>
      <c r="D47" s="335"/>
    </row>
    <row r="48" spans="1:4" ht="15.75" customHeight="1">
      <c r="C48" s="332"/>
      <c r="D48" s="335"/>
    </row>
    <row r="49" spans="3:4" ht="15.75" customHeight="1">
      <c r="C49" s="332"/>
      <c r="D49" s="335"/>
    </row>
    <row r="50" spans="3:4" ht="15.75" customHeight="1">
      <c r="C50" s="332"/>
      <c r="D50" s="335"/>
    </row>
    <row r="51" spans="3:4" ht="15.75" customHeight="1">
      <c r="C51" s="332"/>
      <c r="D51" s="335"/>
    </row>
    <row r="52" spans="3:4">
      <c r="C52" s="332"/>
      <c r="D52" s="335"/>
    </row>
    <row r="53" spans="3:4">
      <c r="C53" s="90"/>
      <c r="D53" s="91"/>
    </row>
  </sheetData>
  <sheetProtection selectLockedCells="1"/>
  <mergeCells count="13">
    <mergeCell ref="C25:D25"/>
    <mergeCell ref="B4:B5"/>
    <mergeCell ref="B37:B38"/>
    <mergeCell ref="A34:B34"/>
    <mergeCell ref="A27:B27"/>
    <mergeCell ref="A1:B1"/>
    <mergeCell ref="A2:B2"/>
    <mergeCell ref="C15:D15"/>
    <mergeCell ref="B14:B15"/>
    <mergeCell ref="C24:D24"/>
    <mergeCell ref="A17:B17"/>
    <mergeCell ref="C2:D2"/>
    <mergeCell ref="C3:D3"/>
  </mergeCells>
  <phoneticPr fontId="1"/>
  <dataValidations count="2">
    <dataValidation imeMode="hiragana" allowBlank="1" showInputMessage="1" showErrorMessage="1" sqref="D9 C54:C65536 A27:B27 B59:B65536 D16:D21 D23 C25:D25 C15:D15 A54:A65536 A17:B17 C3:D3 B1 D36:D65536 A2:B2 A34:B34 E1:IV1048576 B18:B25"/>
    <dataValidation imeMode="off" allowBlank="1" showInputMessage="1" showErrorMessage="1" sqref="A35:A37 A6:A12 C2 A39:A41 A28:A32 A1 A3:A4 C16:C24 C26:C33 C36:C53 C4:C10 C12 A18:A25"/>
  </dataValidations>
  <pageMargins left="0.23622047244094491" right="0.70866141732283472" top="0.51181102362204722" bottom="0.59055118110236227" header="0.31496062992125984" footer="0.31496062992125984"/>
  <pageSetup paperSize="9" firstPageNumber="23"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1"/>
  <sheetViews>
    <sheetView zoomScaleNormal="100" workbookViewId="0">
      <selection activeCell="V25" sqref="V25"/>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15" customHeight="1">
      <c r="A1" s="666"/>
      <c r="B1" s="666"/>
      <c r="C1" s="666"/>
      <c r="D1" s="4"/>
      <c r="E1" s="4"/>
      <c r="F1" s="4"/>
      <c r="G1" s="4"/>
      <c r="H1" s="4"/>
      <c r="I1" s="4"/>
      <c r="J1" s="4"/>
      <c r="K1" s="4"/>
      <c r="L1" s="4"/>
      <c r="M1" s="4"/>
      <c r="N1" s="4"/>
      <c r="O1" s="4"/>
      <c r="P1" s="4"/>
      <c r="Q1" s="4"/>
      <c r="R1" s="4"/>
      <c r="S1" s="4"/>
      <c r="T1" s="4"/>
      <c r="U1" s="4"/>
      <c r="V1" s="4"/>
    </row>
    <row r="2" spans="1:22" ht="17.100000000000001" customHeight="1" thickBot="1">
      <c r="A2" s="653" t="s">
        <v>105</v>
      </c>
      <c r="B2" s="653"/>
      <c r="C2" s="653"/>
      <c r="D2" s="653"/>
      <c r="E2" s="653"/>
      <c r="F2" s="653"/>
      <c r="G2" s="653"/>
      <c r="H2" s="653"/>
      <c r="I2" s="653"/>
      <c r="J2" s="653"/>
      <c r="K2" s="653"/>
      <c r="L2" s="653"/>
      <c r="M2" s="653"/>
      <c r="N2" s="5"/>
      <c r="O2" s="6"/>
      <c r="P2" s="7"/>
      <c r="Q2" s="602" t="s">
        <v>523</v>
      </c>
      <c r="R2" s="602"/>
      <c r="S2" s="602"/>
      <c r="T2" s="602"/>
      <c r="U2" s="602"/>
      <c r="V2" s="602"/>
    </row>
    <row r="3" spans="1:22" ht="30.6" customHeight="1" thickBot="1">
      <c r="A3" s="667" t="s">
        <v>379</v>
      </c>
      <c r="B3" s="668"/>
      <c r="C3" s="668"/>
      <c r="D3" s="669"/>
      <c r="E3" s="670" t="s">
        <v>106</v>
      </c>
      <c r="F3" s="671"/>
      <c r="G3" s="657" t="s">
        <v>107</v>
      </c>
      <c r="H3" s="658"/>
      <c r="I3" s="659" t="s">
        <v>108</v>
      </c>
      <c r="J3" s="659"/>
      <c r="K3" s="659" t="s">
        <v>109</v>
      </c>
      <c r="L3" s="659"/>
      <c r="M3" s="659" t="s">
        <v>110</v>
      </c>
      <c r="N3" s="659"/>
      <c r="O3" s="659" t="s">
        <v>114</v>
      </c>
      <c r="P3" s="659"/>
      <c r="Q3" s="659" t="s">
        <v>111</v>
      </c>
      <c r="R3" s="659"/>
      <c r="S3" s="662" t="s">
        <v>112</v>
      </c>
      <c r="T3" s="662"/>
      <c r="U3" s="660" t="s">
        <v>113</v>
      </c>
      <c r="V3" s="661"/>
    </row>
    <row r="4" spans="1:22" ht="20.45" customHeight="1" thickBot="1">
      <c r="A4" s="663" t="s">
        <v>115</v>
      </c>
      <c r="B4" s="664"/>
      <c r="C4" s="664"/>
      <c r="D4" s="665"/>
      <c r="E4" s="78">
        <f>IF(SUM(E5:E9)=0,"",SUM(E5:E9)+SUM(E11:E16))</f>
        <v>180</v>
      </c>
      <c r="F4" s="72">
        <f>F10+F17</f>
        <v>9</v>
      </c>
      <c r="G4" s="63">
        <f>IF(COUNTA(G5:G9)+COUNTA(G11:G16)=0,"",SUM(G5:G9)+SUM(G11:G16))</f>
        <v>1</v>
      </c>
      <c r="H4" s="68" t="str">
        <f>IF(COUNTA(H5:H9)+COUNTA(H11:H16)=0,"",SUM(H5:H9)+SUM(H11:H16))</f>
        <v/>
      </c>
      <c r="I4" s="65">
        <f t="shared" ref="I4:V4" si="0">IF(COUNTA(I5:I9)+COUNTA(I11:I16)=0,"",SUM(I5:I9)+SUM(I11:I16))</f>
        <v>12</v>
      </c>
      <c r="J4" s="68" t="str">
        <f t="shared" si="0"/>
        <v/>
      </c>
      <c r="K4" s="65">
        <f t="shared" si="0"/>
        <v>29</v>
      </c>
      <c r="L4" s="68">
        <f t="shared" si="0"/>
        <v>1</v>
      </c>
      <c r="M4" s="65">
        <f t="shared" si="0"/>
        <v>39</v>
      </c>
      <c r="N4" s="68" t="str">
        <f t="shared" si="0"/>
        <v/>
      </c>
      <c r="O4" s="65">
        <f>IF(COUNTA(O5:O9)+COUNTA(O11:O16)=0,"",SUM(O5:O9)+SUM(O11:O16))</f>
        <v>50</v>
      </c>
      <c r="P4" s="68">
        <f>IF(COUNTA(P5:P9)+COUNTA(P11:P16)=0,"",SUM(P5:P9)+SUM(P11:P16))</f>
        <v>8</v>
      </c>
      <c r="Q4" s="65">
        <f t="shared" si="0"/>
        <v>1</v>
      </c>
      <c r="R4" s="68" t="str">
        <f t="shared" si="0"/>
        <v/>
      </c>
      <c r="S4" s="65">
        <f t="shared" si="0"/>
        <v>47</v>
      </c>
      <c r="T4" s="68" t="str">
        <f t="shared" si="0"/>
        <v/>
      </c>
      <c r="U4" s="65">
        <f t="shared" si="0"/>
        <v>1</v>
      </c>
      <c r="V4" s="71" t="str">
        <f t="shared" si="0"/>
        <v/>
      </c>
    </row>
    <row r="5" spans="1:22" ht="20.45" customHeight="1">
      <c r="A5" s="626" t="s">
        <v>128</v>
      </c>
      <c r="B5" s="650" t="s">
        <v>117</v>
      </c>
      <c r="C5" s="651"/>
      <c r="D5" s="652"/>
      <c r="E5" s="73">
        <f>G5</f>
        <v>1</v>
      </c>
      <c r="F5" s="74" t="str">
        <f>IF(H5+J5+L5+N5+P5+R5+T5+V5=0,"",H5+J5+L5+N5+P5+R5+T5+V5)</f>
        <v/>
      </c>
      <c r="G5" s="406">
        <v>1</v>
      </c>
      <c r="H5" s="407"/>
      <c r="I5" s="408"/>
      <c r="J5" s="407"/>
      <c r="K5" s="408"/>
      <c r="L5" s="409"/>
      <c r="M5" s="410"/>
      <c r="N5" s="407"/>
      <c r="O5" s="408"/>
      <c r="P5" s="409"/>
      <c r="Q5" s="408"/>
      <c r="R5" s="409"/>
      <c r="S5" s="408"/>
      <c r="T5" s="409"/>
      <c r="U5" s="411"/>
      <c r="V5" s="412"/>
    </row>
    <row r="6" spans="1:22" ht="20.45" customHeight="1">
      <c r="A6" s="627"/>
      <c r="B6" s="623" t="s">
        <v>118</v>
      </c>
      <c r="C6" s="624"/>
      <c r="D6" s="625"/>
      <c r="E6" s="75">
        <f>I6</f>
        <v>1</v>
      </c>
      <c r="F6" s="76" t="str">
        <f>IF(H6+J6+L6+N6+P6+R6+T6+V6=0,"",H6+J6+L6+N6+P6+R6+T6+V6)</f>
        <v/>
      </c>
      <c r="G6" s="413"/>
      <c r="H6" s="414"/>
      <c r="I6" s="415">
        <v>1</v>
      </c>
      <c r="J6" s="414"/>
      <c r="K6" s="415"/>
      <c r="L6" s="416"/>
      <c r="M6" s="417"/>
      <c r="N6" s="414"/>
      <c r="O6" s="415"/>
      <c r="P6" s="416"/>
      <c r="Q6" s="415"/>
      <c r="R6" s="416"/>
      <c r="S6" s="415"/>
      <c r="T6" s="416"/>
      <c r="U6" s="418"/>
      <c r="V6" s="419"/>
    </row>
    <row r="7" spans="1:22" ht="20.45" customHeight="1">
      <c r="A7" s="627"/>
      <c r="B7" s="623" t="s">
        <v>119</v>
      </c>
      <c r="C7" s="624"/>
      <c r="D7" s="625"/>
      <c r="E7" s="75">
        <f>G7+I7+K7+M7+O7+Q7+S7+U7</f>
        <v>14</v>
      </c>
      <c r="F7" s="76"/>
      <c r="G7" s="413"/>
      <c r="H7" s="414"/>
      <c r="I7" s="415">
        <v>1</v>
      </c>
      <c r="J7" s="414"/>
      <c r="K7" s="415">
        <v>2</v>
      </c>
      <c r="L7" s="416"/>
      <c r="M7" s="417">
        <v>3</v>
      </c>
      <c r="N7" s="414"/>
      <c r="O7" s="415">
        <v>2</v>
      </c>
      <c r="P7" s="416"/>
      <c r="Q7" s="415"/>
      <c r="R7" s="416"/>
      <c r="S7" s="415">
        <v>5</v>
      </c>
      <c r="T7" s="416"/>
      <c r="U7" s="418">
        <v>1</v>
      </c>
      <c r="V7" s="419"/>
    </row>
    <row r="8" spans="1:22" ht="20.45" customHeight="1">
      <c r="A8" s="627"/>
      <c r="B8" s="623" t="s">
        <v>120</v>
      </c>
      <c r="C8" s="624"/>
      <c r="D8" s="625"/>
      <c r="E8" s="75">
        <f>G8+I8+K8+M8+O8+Q8+S8+U8</f>
        <v>11</v>
      </c>
      <c r="F8" s="76" t="str">
        <f>IF(H8+J8+L8+N8+P8+R8+T8+V8=0,"",H8+J8+L8+N8+P8+R8+T8+V8)</f>
        <v/>
      </c>
      <c r="G8" s="413"/>
      <c r="H8" s="414"/>
      <c r="I8" s="415">
        <v>2</v>
      </c>
      <c r="J8" s="414"/>
      <c r="K8" s="415">
        <v>2</v>
      </c>
      <c r="L8" s="416"/>
      <c r="M8" s="417">
        <v>2</v>
      </c>
      <c r="N8" s="414"/>
      <c r="O8" s="415">
        <v>5</v>
      </c>
      <c r="P8" s="416"/>
      <c r="Q8" s="415"/>
      <c r="R8" s="416"/>
      <c r="S8" s="415"/>
      <c r="T8" s="416"/>
      <c r="U8" s="418"/>
      <c r="V8" s="419"/>
    </row>
    <row r="9" spans="1:22" ht="20.45" customHeight="1" thickBot="1">
      <c r="A9" s="628"/>
      <c r="B9" s="647" t="s">
        <v>121</v>
      </c>
      <c r="C9" s="648"/>
      <c r="D9" s="649"/>
      <c r="E9" s="75">
        <f>G9+I9+K9+M9+O9+Q9+S9+U9</f>
        <v>12</v>
      </c>
      <c r="F9" s="76">
        <f>IF(H9+J9+L9+N9+P9+R9+T9+V9=0,"",H9+J9+L9+N9+P9+R9+T9+V9)</f>
        <v>7</v>
      </c>
      <c r="G9" s="420"/>
      <c r="H9" s="421"/>
      <c r="I9" s="422">
        <v>2</v>
      </c>
      <c r="J9" s="421"/>
      <c r="K9" s="422">
        <v>5</v>
      </c>
      <c r="L9" s="423">
        <v>1</v>
      </c>
      <c r="M9" s="424">
        <v>2</v>
      </c>
      <c r="N9" s="421"/>
      <c r="O9" s="422">
        <v>3</v>
      </c>
      <c r="P9" s="423">
        <v>6</v>
      </c>
      <c r="Q9" s="422"/>
      <c r="R9" s="423"/>
      <c r="S9" s="422"/>
      <c r="T9" s="423"/>
      <c r="U9" s="425"/>
      <c r="V9" s="426"/>
    </row>
    <row r="10" spans="1:22" ht="20.45" customHeight="1" thickTop="1" thickBot="1">
      <c r="A10" s="642" t="s">
        <v>116</v>
      </c>
      <c r="B10" s="643"/>
      <c r="C10" s="643"/>
      <c r="D10" s="644"/>
      <c r="E10" s="77">
        <f>SUM(E5:E9)</f>
        <v>39</v>
      </c>
      <c r="F10" s="328">
        <f>SUM(F5:F9)</f>
        <v>7</v>
      </c>
      <c r="G10" s="64">
        <f>IF(SUM(G5:G9)=0,"",SUM(G5:G9))</f>
        <v>1</v>
      </c>
      <c r="H10" s="324" t="str">
        <f>IF(SUM(H5:H9)=0,"",SUM(H5:H9))</f>
        <v/>
      </c>
      <c r="I10" s="325">
        <f t="shared" ref="I10:V10" si="1">IF(SUM(I5:I9)=0,"",SUM(I5:I9))</f>
        <v>6</v>
      </c>
      <c r="J10" s="61" t="str">
        <f t="shared" si="1"/>
        <v/>
      </c>
      <c r="K10" s="66">
        <f t="shared" si="1"/>
        <v>9</v>
      </c>
      <c r="L10" s="324">
        <f t="shared" si="1"/>
        <v>1</v>
      </c>
      <c r="M10" s="325">
        <f t="shared" si="1"/>
        <v>7</v>
      </c>
      <c r="N10" s="61" t="str">
        <f t="shared" si="1"/>
        <v/>
      </c>
      <c r="O10" s="325">
        <f t="shared" si="1"/>
        <v>10</v>
      </c>
      <c r="P10" s="61">
        <f t="shared" si="1"/>
        <v>6</v>
      </c>
      <c r="Q10" s="325" t="str">
        <f t="shared" si="1"/>
        <v/>
      </c>
      <c r="R10" s="61" t="str">
        <f t="shared" si="1"/>
        <v/>
      </c>
      <c r="S10" s="325">
        <f t="shared" si="1"/>
        <v>5</v>
      </c>
      <c r="T10" s="61" t="str">
        <f t="shared" si="1"/>
        <v/>
      </c>
      <c r="U10" s="66">
        <f t="shared" si="1"/>
        <v>1</v>
      </c>
      <c r="V10" s="54" t="str">
        <f t="shared" si="1"/>
        <v/>
      </c>
    </row>
    <row r="11" spans="1:22" ht="20.45" customHeight="1">
      <c r="A11" s="626" t="s">
        <v>129</v>
      </c>
      <c r="B11" s="650" t="s">
        <v>122</v>
      </c>
      <c r="C11" s="651"/>
      <c r="D11" s="652"/>
      <c r="E11" s="75">
        <f t="shared" ref="E11:E16" si="2">G11+I11+K11+M11+O11+Q11+S11+U11</f>
        <v>57</v>
      </c>
      <c r="F11" s="74">
        <f t="shared" ref="F11:F16" si="3">IF(H11+J11+L11+N11+P11+R11+T11+V11=0,"",H11+J11+L11+N11+P11+R11+T11+V11)</f>
        <v>1</v>
      </c>
      <c r="G11" s="406"/>
      <c r="H11" s="407"/>
      <c r="I11" s="408">
        <v>6</v>
      </c>
      <c r="J11" s="407"/>
      <c r="K11" s="408">
        <v>14</v>
      </c>
      <c r="L11" s="409"/>
      <c r="M11" s="410">
        <v>9</v>
      </c>
      <c r="N11" s="407"/>
      <c r="O11" s="408">
        <v>11</v>
      </c>
      <c r="P11" s="409">
        <v>1</v>
      </c>
      <c r="Q11" s="408"/>
      <c r="R11" s="409"/>
      <c r="S11" s="408">
        <v>17</v>
      </c>
      <c r="T11" s="409"/>
      <c r="U11" s="411"/>
      <c r="V11" s="412"/>
    </row>
    <row r="12" spans="1:22" ht="20.45" customHeight="1">
      <c r="A12" s="627"/>
      <c r="B12" s="623" t="s">
        <v>123</v>
      </c>
      <c r="C12" s="624"/>
      <c r="D12" s="625"/>
      <c r="E12" s="75">
        <f t="shared" si="2"/>
        <v>22</v>
      </c>
      <c r="F12" s="76" t="str">
        <f t="shared" si="3"/>
        <v/>
      </c>
      <c r="G12" s="413"/>
      <c r="H12" s="414"/>
      <c r="I12" s="415"/>
      <c r="J12" s="414"/>
      <c r="K12" s="415">
        <v>2</v>
      </c>
      <c r="L12" s="416"/>
      <c r="M12" s="417">
        <v>7</v>
      </c>
      <c r="N12" s="414"/>
      <c r="O12" s="415">
        <v>5</v>
      </c>
      <c r="P12" s="416"/>
      <c r="Q12" s="415"/>
      <c r="R12" s="416"/>
      <c r="S12" s="415">
        <v>8</v>
      </c>
      <c r="T12" s="416"/>
      <c r="U12" s="418"/>
      <c r="V12" s="419"/>
    </row>
    <row r="13" spans="1:22" ht="20.45" customHeight="1">
      <c r="A13" s="627"/>
      <c r="B13" s="623" t="s">
        <v>124</v>
      </c>
      <c r="C13" s="624"/>
      <c r="D13" s="625"/>
      <c r="E13" s="75">
        <f t="shared" si="2"/>
        <v>22</v>
      </c>
      <c r="F13" s="76" t="str">
        <f t="shared" si="3"/>
        <v/>
      </c>
      <c r="G13" s="413"/>
      <c r="H13" s="414"/>
      <c r="I13" s="415"/>
      <c r="J13" s="414"/>
      <c r="K13" s="415">
        <v>2</v>
      </c>
      <c r="L13" s="416"/>
      <c r="M13" s="417">
        <v>5</v>
      </c>
      <c r="N13" s="414"/>
      <c r="O13" s="415">
        <v>8</v>
      </c>
      <c r="P13" s="416"/>
      <c r="Q13" s="415"/>
      <c r="R13" s="416"/>
      <c r="S13" s="415">
        <v>7</v>
      </c>
      <c r="T13" s="416"/>
      <c r="U13" s="418"/>
      <c r="V13" s="419"/>
    </row>
    <row r="14" spans="1:22" ht="20.45" customHeight="1">
      <c r="A14" s="627"/>
      <c r="B14" s="623" t="s">
        <v>125</v>
      </c>
      <c r="C14" s="624"/>
      <c r="D14" s="625"/>
      <c r="E14" s="75">
        <f t="shared" si="2"/>
        <v>20</v>
      </c>
      <c r="F14" s="76">
        <f t="shared" si="3"/>
        <v>1</v>
      </c>
      <c r="G14" s="413"/>
      <c r="H14" s="414"/>
      <c r="I14" s="415"/>
      <c r="J14" s="414"/>
      <c r="K14" s="415">
        <v>2</v>
      </c>
      <c r="L14" s="416"/>
      <c r="M14" s="417">
        <v>5</v>
      </c>
      <c r="N14" s="414"/>
      <c r="O14" s="415">
        <v>7</v>
      </c>
      <c r="P14" s="416">
        <v>1</v>
      </c>
      <c r="Q14" s="415"/>
      <c r="R14" s="416"/>
      <c r="S14" s="415">
        <v>6</v>
      </c>
      <c r="T14" s="416"/>
      <c r="U14" s="418"/>
      <c r="V14" s="419"/>
    </row>
    <row r="15" spans="1:22" ht="20.45" customHeight="1">
      <c r="A15" s="627"/>
      <c r="B15" s="623" t="s">
        <v>127</v>
      </c>
      <c r="C15" s="624"/>
      <c r="D15" s="625"/>
      <c r="E15" s="75">
        <f t="shared" si="2"/>
        <v>10</v>
      </c>
      <c r="F15" s="76" t="str">
        <f t="shared" si="3"/>
        <v/>
      </c>
      <c r="G15" s="413"/>
      <c r="H15" s="414"/>
      <c r="I15" s="415"/>
      <c r="J15" s="414"/>
      <c r="K15" s="415"/>
      <c r="L15" s="416"/>
      <c r="M15" s="417">
        <v>3</v>
      </c>
      <c r="N15" s="414"/>
      <c r="O15" s="415">
        <v>4</v>
      </c>
      <c r="P15" s="416"/>
      <c r="Q15" s="415">
        <v>1</v>
      </c>
      <c r="R15" s="416"/>
      <c r="S15" s="415">
        <v>2</v>
      </c>
      <c r="T15" s="416"/>
      <c r="U15" s="418"/>
      <c r="V15" s="419"/>
    </row>
    <row r="16" spans="1:22" ht="20.45" customHeight="1" thickBot="1">
      <c r="A16" s="628"/>
      <c r="B16" s="647" t="s">
        <v>126</v>
      </c>
      <c r="C16" s="648"/>
      <c r="D16" s="649"/>
      <c r="E16" s="75">
        <f t="shared" si="2"/>
        <v>10</v>
      </c>
      <c r="F16" s="76" t="str">
        <f t="shared" si="3"/>
        <v/>
      </c>
      <c r="G16" s="420"/>
      <c r="H16" s="421"/>
      <c r="I16" s="422"/>
      <c r="J16" s="421"/>
      <c r="K16" s="422"/>
      <c r="L16" s="423"/>
      <c r="M16" s="424">
        <v>3</v>
      </c>
      <c r="N16" s="421"/>
      <c r="O16" s="422">
        <v>5</v>
      </c>
      <c r="P16" s="423"/>
      <c r="Q16" s="422"/>
      <c r="R16" s="423"/>
      <c r="S16" s="422">
        <v>2</v>
      </c>
      <c r="T16" s="423"/>
      <c r="U16" s="425"/>
      <c r="V16" s="426"/>
    </row>
    <row r="17" spans="1:27" ht="20.45" customHeight="1" thickTop="1" thickBot="1">
      <c r="A17" s="642" t="s">
        <v>116</v>
      </c>
      <c r="B17" s="643"/>
      <c r="C17" s="643"/>
      <c r="D17" s="644"/>
      <c r="E17" s="77">
        <f>SUM(E11:E16)</f>
        <v>141</v>
      </c>
      <c r="F17" s="328">
        <f>SUM(F11:F16)</f>
        <v>2</v>
      </c>
      <c r="G17" s="64" t="str">
        <f>IF(SUM(G11:G16)=0,"",SUM(G11:G16))</f>
        <v/>
      </c>
      <c r="H17" s="67" t="str">
        <f>IF(SUM(H11:H16)=0,"",SUM(H11:H16))</f>
        <v/>
      </c>
      <c r="I17" s="66">
        <f t="shared" ref="I17:V17" si="4">IF(SUM(I11:I16)=0,"",SUM(I11:I16))</f>
        <v>6</v>
      </c>
      <c r="J17" s="67" t="str">
        <f t="shared" si="4"/>
        <v/>
      </c>
      <c r="K17" s="66">
        <f t="shared" si="4"/>
        <v>20</v>
      </c>
      <c r="L17" s="69" t="str">
        <f t="shared" si="4"/>
        <v/>
      </c>
      <c r="M17" s="70">
        <f t="shared" si="4"/>
        <v>32</v>
      </c>
      <c r="N17" s="67" t="str">
        <f t="shared" si="4"/>
        <v/>
      </c>
      <c r="O17" s="66">
        <f>IF(SUM(O11:O16)=0,"",SUM(O11:O16))</f>
        <v>40</v>
      </c>
      <c r="P17" s="69">
        <f t="shared" si="4"/>
        <v>2</v>
      </c>
      <c r="Q17" s="66">
        <f t="shared" si="4"/>
        <v>1</v>
      </c>
      <c r="R17" s="69" t="str">
        <f t="shared" si="4"/>
        <v/>
      </c>
      <c r="S17" s="66">
        <f t="shared" si="4"/>
        <v>42</v>
      </c>
      <c r="T17" s="69" t="str">
        <f t="shared" si="4"/>
        <v/>
      </c>
      <c r="U17" s="66" t="str">
        <f t="shared" si="4"/>
        <v/>
      </c>
      <c r="V17" s="54" t="str">
        <f t="shared" si="4"/>
        <v/>
      </c>
    </row>
    <row r="18" spans="1:27" ht="17.100000000000001" customHeight="1">
      <c r="A18" s="629" t="s">
        <v>398</v>
      </c>
      <c r="B18" s="629"/>
      <c r="C18" s="629"/>
      <c r="D18" s="629"/>
      <c r="E18" s="629"/>
      <c r="F18" s="629"/>
      <c r="G18" s="629"/>
      <c r="H18" s="6"/>
      <c r="I18" s="6"/>
      <c r="J18" s="6"/>
      <c r="K18" s="6"/>
      <c r="L18" s="6"/>
      <c r="M18" s="6"/>
      <c r="N18" s="6"/>
      <c r="O18" s="6"/>
      <c r="P18" s="6"/>
      <c r="Q18" s="6"/>
      <c r="R18" s="6"/>
      <c r="S18" s="6"/>
      <c r="T18" s="6"/>
      <c r="U18" s="6"/>
      <c r="V18" s="6"/>
    </row>
    <row r="19" spans="1:27" ht="15" customHeight="1">
      <c r="A19" s="6"/>
      <c r="B19" s="6"/>
      <c r="C19" s="6"/>
      <c r="D19" s="6"/>
      <c r="E19" s="6"/>
      <c r="F19" s="6"/>
      <c r="G19" s="6"/>
      <c r="H19" s="6"/>
      <c r="I19" s="6"/>
      <c r="J19" s="6"/>
      <c r="K19" s="6"/>
      <c r="L19" s="6"/>
      <c r="M19" s="6"/>
      <c r="N19" s="6"/>
      <c r="O19" s="6"/>
      <c r="P19" s="6"/>
      <c r="Q19" s="6"/>
      <c r="R19" s="6"/>
      <c r="S19" s="6"/>
      <c r="T19" s="6"/>
      <c r="U19" s="6"/>
      <c r="V19" s="6"/>
    </row>
    <row r="20" spans="1:27" ht="17.100000000000001" customHeight="1" thickBot="1">
      <c r="A20" s="653" t="s">
        <v>171</v>
      </c>
      <c r="B20" s="653"/>
      <c r="C20" s="653"/>
      <c r="D20" s="653"/>
      <c r="E20" s="653"/>
      <c r="F20" s="653"/>
      <c r="G20" s="653"/>
      <c r="H20" s="653"/>
      <c r="I20" s="653"/>
      <c r="J20" s="653"/>
      <c r="K20" s="653"/>
      <c r="L20" s="653"/>
      <c r="M20" s="653"/>
      <c r="N20" s="5"/>
      <c r="O20" s="6"/>
      <c r="P20" s="7"/>
      <c r="Q20" s="602" t="str">
        <f>Q2</f>
        <v>（令和3年4月1日現在）</v>
      </c>
      <c r="R20" s="602"/>
      <c r="S20" s="602"/>
      <c r="T20" s="602"/>
      <c r="U20" s="602"/>
      <c r="V20" s="602"/>
    </row>
    <row r="21" spans="1:27" ht="30.6" customHeight="1" thickBot="1">
      <c r="A21" s="654" t="s">
        <v>366</v>
      </c>
      <c r="B21" s="655"/>
      <c r="C21" s="655"/>
      <c r="D21" s="656"/>
      <c r="E21" s="645" t="s">
        <v>106</v>
      </c>
      <c r="F21" s="646"/>
      <c r="G21" s="603" t="s">
        <v>107</v>
      </c>
      <c r="H21" s="604"/>
      <c r="I21" s="605" t="s">
        <v>108</v>
      </c>
      <c r="J21" s="606"/>
      <c r="K21" s="605" t="s">
        <v>109</v>
      </c>
      <c r="L21" s="606"/>
      <c r="M21" s="605" t="s">
        <v>110</v>
      </c>
      <c r="N21" s="606"/>
      <c r="O21" s="605" t="s">
        <v>114</v>
      </c>
      <c r="P21" s="606"/>
      <c r="Q21" s="605" t="s">
        <v>111</v>
      </c>
      <c r="R21" s="606"/>
      <c r="S21" s="607" t="s">
        <v>112</v>
      </c>
      <c r="T21" s="608"/>
      <c r="U21" s="607" t="s">
        <v>113</v>
      </c>
      <c r="V21" s="609"/>
    </row>
    <row r="22" spans="1:27" ht="20.45" customHeight="1">
      <c r="A22" s="610" t="s">
        <v>524</v>
      </c>
      <c r="B22" s="611"/>
      <c r="C22" s="611"/>
      <c r="D22" s="612"/>
      <c r="E22" s="446">
        <f t="shared" ref="E22:F40" si="5">IF(G22+I22+K22+M22+O22+Q22+S22+U22=0,"",G22+I22+K22+M22+O22+Q22+S22+U22)</f>
        <v>7</v>
      </c>
      <c r="F22" s="447" t="str">
        <f t="shared" si="5"/>
        <v/>
      </c>
      <c r="G22" s="427"/>
      <c r="H22" s="428"/>
      <c r="I22" s="429"/>
      <c r="J22" s="430"/>
      <c r="K22" s="431"/>
      <c r="L22" s="432"/>
      <c r="M22" s="431"/>
      <c r="N22" s="430"/>
      <c r="O22" s="431"/>
      <c r="P22" s="430"/>
      <c r="Q22" s="431"/>
      <c r="R22" s="430"/>
      <c r="S22" s="431">
        <v>7</v>
      </c>
      <c r="T22" s="430"/>
      <c r="U22" s="513"/>
      <c r="V22" s="514"/>
    </row>
    <row r="23" spans="1:27" s="86" customFormat="1" ht="20.45" customHeight="1">
      <c r="A23" s="620" t="s">
        <v>525</v>
      </c>
      <c r="B23" s="621"/>
      <c r="C23" s="621"/>
      <c r="D23" s="622"/>
      <c r="E23" s="448">
        <f t="shared" si="5"/>
        <v>4</v>
      </c>
      <c r="F23" s="449" t="str">
        <f t="shared" si="5"/>
        <v/>
      </c>
      <c r="G23" s="427"/>
      <c r="H23" s="428"/>
      <c r="I23" s="429"/>
      <c r="J23" s="430"/>
      <c r="K23" s="431"/>
      <c r="L23" s="432"/>
      <c r="M23" s="431"/>
      <c r="N23" s="430"/>
      <c r="O23" s="431">
        <v>2</v>
      </c>
      <c r="P23" s="430">
        <v>0</v>
      </c>
      <c r="Q23" s="431">
        <v>0</v>
      </c>
      <c r="R23" s="430"/>
      <c r="S23" s="431">
        <v>2</v>
      </c>
      <c r="T23" s="430"/>
      <c r="U23" s="513"/>
      <c r="V23" s="514"/>
    </row>
    <row r="24" spans="1:27" ht="20.45" customHeight="1">
      <c r="A24" s="620" t="s">
        <v>526</v>
      </c>
      <c r="B24" s="621"/>
      <c r="C24" s="621"/>
      <c r="D24" s="622"/>
      <c r="E24" s="448">
        <f t="shared" si="5"/>
        <v>33</v>
      </c>
      <c r="F24" s="449" t="str">
        <f t="shared" si="5"/>
        <v/>
      </c>
      <c r="G24" s="427"/>
      <c r="H24" s="428"/>
      <c r="I24" s="429"/>
      <c r="J24" s="430"/>
      <c r="K24" s="431"/>
      <c r="L24" s="432"/>
      <c r="M24" s="431"/>
      <c r="N24" s="430"/>
      <c r="O24" s="431">
        <v>8</v>
      </c>
      <c r="P24" s="430">
        <v>0</v>
      </c>
      <c r="Q24" s="431">
        <v>0</v>
      </c>
      <c r="R24" s="430"/>
      <c r="S24" s="431">
        <v>25</v>
      </c>
      <c r="T24" s="430"/>
      <c r="U24" s="513"/>
      <c r="V24" s="514"/>
    </row>
    <row r="25" spans="1:27" ht="20.45" customHeight="1">
      <c r="A25" s="610" t="s">
        <v>527</v>
      </c>
      <c r="B25" s="611"/>
      <c r="C25" s="611"/>
      <c r="D25" s="612"/>
      <c r="E25" s="448">
        <f t="shared" si="5"/>
        <v>49</v>
      </c>
      <c r="F25" s="449">
        <f t="shared" si="5"/>
        <v>5</v>
      </c>
      <c r="G25" s="427">
        <v>1</v>
      </c>
      <c r="H25" s="428"/>
      <c r="I25" s="429">
        <v>8</v>
      </c>
      <c r="J25" s="430"/>
      <c r="K25" s="431">
        <v>17</v>
      </c>
      <c r="L25" s="432">
        <v>1</v>
      </c>
      <c r="M25" s="431">
        <v>12</v>
      </c>
      <c r="N25" s="430"/>
      <c r="O25" s="431">
        <v>10</v>
      </c>
      <c r="P25" s="430">
        <v>4</v>
      </c>
      <c r="Q25" s="431"/>
      <c r="R25" s="430"/>
      <c r="S25" s="431"/>
      <c r="T25" s="430"/>
      <c r="U25" s="513">
        <v>1</v>
      </c>
      <c r="V25" s="514"/>
    </row>
    <row r="26" spans="1:27" s="86" customFormat="1" ht="20.45" customHeight="1">
      <c r="A26" s="639" t="s">
        <v>528</v>
      </c>
      <c r="B26" s="640"/>
      <c r="C26" s="640"/>
      <c r="D26" s="641"/>
      <c r="E26" s="448">
        <f t="shared" si="5"/>
        <v>14</v>
      </c>
      <c r="F26" s="449" t="str">
        <f t="shared" si="5"/>
        <v/>
      </c>
      <c r="G26" s="427"/>
      <c r="H26" s="428"/>
      <c r="I26" s="429"/>
      <c r="J26" s="430"/>
      <c r="K26" s="431">
        <v>1</v>
      </c>
      <c r="L26" s="432"/>
      <c r="M26" s="431">
        <v>2</v>
      </c>
      <c r="N26" s="430"/>
      <c r="O26" s="431">
        <v>6</v>
      </c>
      <c r="P26" s="430"/>
      <c r="Q26" s="431"/>
      <c r="R26" s="430"/>
      <c r="S26" s="431">
        <v>5</v>
      </c>
      <c r="T26" s="430"/>
      <c r="U26" s="513"/>
      <c r="V26" s="514"/>
      <c r="X26"/>
      <c r="Y26"/>
      <c r="Z26"/>
      <c r="AA26"/>
    </row>
    <row r="27" spans="1:27" s="86" customFormat="1" ht="20.45" customHeight="1">
      <c r="A27" s="617" t="s">
        <v>529</v>
      </c>
      <c r="B27" s="618"/>
      <c r="C27" s="618"/>
      <c r="D27" s="619"/>
      <c r="E27" s="450">
        <f t="shared" si="5"/>
        <v>71</v>
      </c>
      <c r="F27" s="451">
        <f t="shared" si="5"/>
        <v>4</v>
      </c>
      <c r="G27" s="501"/>
      <c r="H27" s="502"/>
      <c r="I27" s="505">
        <v>4</v>
      </c>
      <c r="J27" s="506"/>
      <c r="K27" s="511">
        <v>12</v>
      </c>
      <c r="L27" s="512"/>
      <c r="M27" s="511">
        <v>23</v>
      </c>
      <c r="N27" s="506"/>
      <c r="O27" s="511">
        <v>24</v>
      </c>
      <c r="P27" s="506">
        <v>4</v>
      </c>
      <c r="Q27" s="511">
        <v>1</v>
      </c>
      <c r="R27" s="506"/>
      <c r="S27" s="511">
        <v>7</v>
      </c>
      <c r="T27" s="506"/>
      <c r="U27" s="515"/>
      <c r="V27" s="516"/>
    </row>
    <row r="28" spans="1:27" ht="20.45" customHeight="1">
      <c r="A28" s="617" t="s">
        <v>530</v>
      </c>
      <c r="B28" s="618"/>
      <c r="C28" s="618"/>
      <c r="D28" s="619"/>
      <c r="E28" s="448">
        <f t="shared" si="5"/>
        <v>4</v>
      </c>
      <c r="F28" s="449">
        <f t="shared" si="5"/>
        <v>1</v>
      </c>
      <c r="G28" s="501"/>
      <c r="H28" s="502"/>
      <c r="I28" s="505"/>
      <c r="J28" s="506"/>
      <c r="K28" s="511">
        <v>0</v>
      </c>
      <c r="L28" s="512"/>
      <c r="M28" s="511">
        <v>3</v>
      </c>
      <c r="N28" s="506"/>
      <c r="O28" s="511">
        <v>1</v>
      </c>
      <c r="P28" s="506">
        <v>1</v>
      </c>
      <c r="Q28" s="511"/>
      <c r="R28" s="506"/>
      <c r="S28" s="511"/>
      <c r="T28" s="506"/>
      <c r="U28" s="515"/>
      <c r="V28" s="516"/>
    </row>
    <row r="29" spans="1:27" ht="20.45" customHeight="1">
      <c r="A29" s="616" t="s">
        <v>531</v>
      </c>
      <c r="B29" s="611"/>
      <c r="C29" s="611"/>
      <c r="D29" s="612"/>
      <c r="E29" s="448">
        <f t="shared" si="5"/>
        <v>27</v>
      </c>
      <c r="F29" s="449">
        <f t="shared" si="5"/>
        <v>3</v>
      </c>
      <c r="G29" s="427"/>
      <c r="H29" s="428"/>
      <c r="I29" s="429">
        <v>6</v>
      </c>
      <c r="J29" s="430"/>
      <c r="K29" s="431">
        <v>3</v>
      </c>
      <c r="L29" s="432"/>
      <c r="M29" s="431">
        <v>11</v>
      </c>
      <c r="N29" s="430"/>
      <c r="O29" s="431">
        <v>6</v>
      </c>
      <c r="P29" s="430">
        <v>3</v>
      </c>
      <c r="Q29" s="431">
        <v>1</v>
      </c>
      <c r="R29" s="430"/>
      <c r="S29" s="431"/>
      <c r="T29" s="430"/>
      <c r="U29" s="513"/>
      <c r="V29" s="514"/>
    </row>
    <row r="30" spans="1:27" ht="20.45" customHeight="1">
      <c r="A30" s="630" t="s">
        <v>532</v>
      </c>
      <c r="B30" s="631"/>
      <c r="C30" s="631"/>
      <c r="D30" s="632"/>
      <c r="E30" s="448">
        <f t="shared" si="5"/>
        <v>11</v>
      </c>
      <c r="F30" s="449">
        <f t="shared" si="5"/>
        <v>1</v>
      </c>
      <c r="G30" s="427"/>
      <c r="H30" s="428"/>
      <c r="I30" s="429"/>
      <c r="J30" s="430"/>
      <c r="K30" s="431">
        <v>2</v>
      </c>
      <c r="L30" s="432">
        <v>1</v>
      </c>
      <c r="M30" s="431">
        <v>3</v>
      </c>
      <c r="N30" s="430"/>
      <c r="O30" s="431">
        <v>4</v>
      </c>
      <c r="P30" s="430"/>
      <c r="Q30" s="431">
        <v>1</v>
      </c>
      <c r="R30" s="430"/>
      <c r="S30" s="431">
        <v>1</v>
      </c>
      <c r="T30" s="430"/>
      <c r="U30" s="513"/>
      <c r="V30" s="514"/>
    </row>
    <row r="31" spans="1:27" ht="20.45" customHeight="1">
      <c r="A31" s="610" t="s">
        <v>533</v>
      </c>
      <c r="B31" s="611"/>
      <c r="C31" s="611"/>
      <c r="D31" s="612"/>
      <c r="E31" s="448">
        <f t="shared" si="5"/>
        <v>3</v>
      </c>
      <c r="F31" s="449" t="str">
        <f t="shared" si="5"/>
        <v/>
      </c>
      <c r="G31" s="427"/>
      <c r="H31" s="428"/>
      <c r="I31" s="429"/>
      <c r="J31" s="430"/>
      <c r="K31" s="431"/>
      <c r="L31" s="432"/>
      <c r="M31" s="431">
        <v>1</v>
      </c>
      <c r="N31" s="430"/>
      <c r="O31" s="431">
        <v>1</v>
      </c>
      <c r="P31" s="430">
        <v>0</v>
      </c>
      <c r="Q31" s="431"/>
      <c r="R31" s="430"/>
      <c r="S31" s="431">
        <v>1</v>
      </c>
      <c r="T31" s="430"/>
      <c r="U31" s="513"/>
      <c r="V31" s="514"/>
    </row>
    <row r="32" spans="1:27" ht="20.45" customHeight="1">
      <c r="A32" s="616" t="s">
        <v>534</v>
      </c>
      <c r="B32" s="611"/>
      <c r="C32" s="611"/>
      <c r="D32" s="612"/>
      <c r="E32" s="448">
        <f t="shared" si="5"/>
        <v>44</v>
      </c>
      <c r="F32" s="449">
        <f t="shared" si="5"/>
        <v>2</v>
      </c>
      <c r="G32" s="427"/>
      <c r="H32" s="428"/>
      <c r="I32" s="429">
        <v>6</v>
      </c>
      <c r="J32" s="430"/>
      <c r="K32" s="431">
        <v>10</v>
      </c>
      <c r="L32" s="432"/>
      <c r="M32" s="431">
        <v>10</v>
      </c>
      <c r="N32" s="430"/>
      <c r="O32" s="431">
        <v>14</v>
      </c>
      <c r="P32" s="430">
        <v>2</v>
      </c>
      <c r="Q32" s="431">
        <v>1</v>
      </c>
      <c r="R32" s="430"/>
      <c r="S32" s="431">
        <v>3</v>
      </c>
      <c r="T32" s="430"/>
      <c r="U32" s="513"/>
      <c r="V32" s="514"/>
    </row>
    <row r="33" spans="1:22" ht="20.45" customHeight="1">
      <c r="A33" s="610" t="s">
        <v>535</v>
      </c>
      <c r="B33" s="611"/>
      <c r="C33" s="611"/>
      <c r="D33" s="612"/>
      <c r="E33" s="448">
        <f t="shared" si="5"/>
        <v>40</v>
      </c>
      <c r="F33" s="449">
        <f t="shared" si="5"/>
        <v>1</v>
      </c>
      <c r="G33" s="427"/>
      <c r="H33" s="428"/>
      <c r="I33" s="429">
        <v>1</v>
      </c>
      <c r="J33" s="430"/>
      <c r="K33" s="431">
        <v>5</v>
      </c>
      <c r="L33" s="432"/>
      <c r="M33" s="431">
        <v>8</v>
      </c>
      <c r="N33" s="430"/>
      <c r="O33" s="431">
        <v>12</v>
      </c>
      <c r="P33" s="430">
        <v>1</v>
      </c>
      <c r="Q33" s="431">
        <v>1</v>
      </c>
      <c r="R33" s="430"/>
      <c r="S33" s="431">
        <v>13</v>
      </c>
      <c r="T33" s="430"/>
      <c r="U33" s="513"/>
      <c r="V33" s="514"/>
    </row>
    <row r="34" spans="1:22" ht="20.45" customHeight="1">
      <c r="A34" s="610" t="s">
        <v>536</v>
      </c>
      <c r="B34" s="611"/>
      <c r="C34" s="611"/>
      <c r="D34" s="612"/>
      <c r="E34" s="448">
        <f t="shared" si="5"/>
        <v>27</v>
      </c>
      <c r="F34" s="449" t="str">
        <f t="shared" si="5"/>
        <v/>
      </c>
      <c r="G34" s="427"/>
      <c r="H34" s="428"/>
      <c r="I34" s="429">
        <v>3</v>
      </c>
      <c r="J34" s="430"/>
      <c r="K34" s="431">
        <v>4</v>
      </c>
      <c r="L34" s="432"/>
      <c r="M34" s="431">
        <v>6</v>
      </c>
      <c r="N34" s="430"/>
      <c r="O34" s="431">
        <v>10</v>
      </c>
      <c r="P34" s="430"/>
      <c r="Q34" s="431"/>
      <c r="R34" s="430"/>
      <c r="S34" s="431">
        <v>4</v>
      </c>
      <c r="T34" s="430"/>
      <c r="U34" s="513"/>
      <c r="V34" s="514"/>
    </row>
    <row r="35" spans="1:22" ht="20.45" customHeight="1">
      <c r="A35" s="610" t="s">
        <v>537</v>
      </c>
      <c r="B35" s="611"/>
      <c r="C35" s="611"/>
      <c r="D35" s="612"/>
      <c r="E35" s="448">
        <f t="shared" si="5"/>
        <v>27</v>
      </c>
      <c r="F35" s="449" t="str">
        <f t="shared" si="5"/>
        <v/>
      </c>
      <c r="G35" s="427"/>
      <c r="H35" s="428"/>
      <c r="I35" s="429">
        <v>3</v>
      </c>
      <c r="J35" s="430"/>
      <c r="K35" s="431">
        <v>4</v>
      </c>
      <c r="L35" s="432"/>
      <c r="M35" s="431">
        <v>6</v>
      </c>
      <c r="N35" s="430"/>
      <c r="O35" s="431">
        <v>10</v>
      </c>
      <c r="P35" s="430"/>
      <c r="Q35" s="431"/>
      <c r="R35" s="430"/>
      <c r="S35" s="431">
        <v>4</v>
      </c>
      <c r="T35" s="430"/>
      <c r="U35" s="513"/>
      <c r="V35" s="514"/>
    </row>
    <row r="36" spans="1:22" ht="20.45" customHeight="1">
      <c r="A36" s="613" t="s">
        <v>538</v>
      </c>
      <c r="B36" s="614"/>
      <c r="C36" s="614"/>
      <c r="D36" s="615"/>
      <c r="E36" s="448">
        <f t="shared" si="5"/>
        <v>27</v>
      </c>
      <c r="F36" s="449" t="str">
        <f t="shared" si="5"/>
        <v/>
      </c>
      <c r="G36" s="427"/>
      <c r="H36" s="428"/>
      <c r="I36" s="429">
        <v>2</v>
      </c>
      <c r="J36" s="430"/>
      <c r="K36" s="431">
        <v>6</v>
      </c>
      <c r="L36" s="432"/>
      <c r="M36" s="431">
        <v>7</v>
      </c>
      <c r="N36" s="430"/>
      <c r="O36" s="431">
        <v>9</v>
      </c>
      <c r="P36" s="430"/>
      <c r="Q36" s="431">
        <v>1</v>
      </c>
      <c r="R36" s="430"/>
      <c r="S36" s="431">
        <v>2</v>
      </c>
      <c r="T36" s="430"/>
      <c r="U36" s="513"/>
      <c r="V36" s="514"/>
    </row>
    <row r="37" spans="1:22" ht="20.45" customHeight="1">
      <c r="A37" s="610" t="s">
        <v>539</v>
      </c>
      <c r="B37" s="611"/>
      <c r="C37" s="611"/>
      <c r="D37" s="612"/>
      <c r="E37" s="448">
        <f t="shared" si="5"/>
        <v>46</v>
      </c>
      <c r="F37" s="449">
        <f t="shared" si="5"/>
        <v>4</v>
      </c>
      <c r="G37" s="427"/>
      <c r="H37" s="428"/>
      <c r="I37" s="429">
        <v>2</v>
      </c>
      <c r="J37" s="430"/>
      <c r="K37" s="431">
        <v>13</v>
      </c>
      <c r="L37" s="432">
        <v>1</v>
      </c>
      <c r="M37" s="431">
        <v>14</v>
      </c>
      <c r="N37" s="430"/>
      <c r="O37" s="431">
        <v>12</v>
      </c>
      <c r="P37" s="430">
        <v>3</v>
      </c>
      <c r="Q37" s="431"/>
      <c r="R37" s="430"/>
      <c r="S37" s="431">
        <v>5</v>
      </c>
      <c r="T37" s="430"/>
      <c r="U37" s="513"/>
      <c r="V37" s="514"/>
    </row>
    <row r="38" spans="1:22" ht="20.45" customHeight="1">
      <c r="A38" s="616" t="s">
        <v>540</v>
      </c>
      <c r="B38" s="611"/>
      <c r="C38" s="611"/>
      <c r="D38" s="612"/>
      <c r="E38" s="448">
        <f t="shared" si="5"/>
        <v>17</v>
      </c>
      <c r="F38" s="449" t="str">
        <f t="shared" si="5"/>
        <v/>
      </c>
      <c r="G38" s="427"/>
      <c r="H38" s="428"/>
      <c r="I38" s="429">
        <v>5</v>
      </c>
      <c r="J38" s="430"/>
      <c r="K38" s="431">
        <v>3</v>
      </c>
      <c r="L38" s="432"/>
      <c r="M38" s="431">
        <v>5</v>
      </c>
      <c r="N38" s="430"/>
      <c r="O38" s="431">
        <v>3</v>
      </c>
      <c r="P38" s="430"/>
      <c r="Q38" s="431">
        <v>1</v>
      </c>
      <c r="R38" s="430"/>
      <c r="S38" s="431"/>
      <c r="T38" s="430"/>
      <c r="U38" s="513"/>
      <c r="V38" s="514"/>
    </row>
    <row r="39" spans="1:22" ht="20.45" customHeight="1">
      <c r="A39" s="636" t="s">
        <v>541</v>
      </c>
      <c r="B39" s="637"/>
      <c r="C39" s="637"/>
      <c r="D39" s="638"/>
      <c r="E39" s="448">
        <f t="shared" si="5"/>
        <v>13</v>
      </c>
      <c r="F39" s="449" t="str">
        <f t="shared" si="5"/>
        <v/>
      </c>
      <c r="G39" s="427"/>
      <c r="H39" s="428"/>
      <c r="I39" s="429">
        <v>3</v>
      </c>
      <c r="J39" s="430"/>
      <c r="K39" s="431">
        <v>2</v>
      </c>
      <c r="L39" s="432"/>
      <c r="M39" s="431">
        <v>4</v>
      </c>
      <c r="N39" s="430"/>
      <c r="O39" s="431">
        <v>4</v>
      </c>
      <c r="P39" s="430"/>
      <c r="Q39" s="431"/>
      <c r="R39" s="430"/>
      <c r="S39" s="431"/>
      <c r="T39" s="430"/>
      <c r="U39" s="513"/>
      <c r="V39" s="514"/>
    </row>
    <row r="40" spans="1:22" ht="20.45" customHeight="1" thickBot="1">
      <c r="A40" s="633" t="s">
        <v>542</v>
      </c>
      <c r="B40" s="634"/>
      <c r="C40" s="634"/>
      <c r="D40" s="635"/>
      <c r="E40" s="452">
        <f t="shared" si="5"/>
        <v>8</v>
      </c>
      <c r="F40" s="453" t="str">
        <f t="shared" si="5"/>
        <v/>
      </c>
      <c r="G40" s="503"/>
      <c r="H40" s="504"/>
      <c r="I40" s="507">
        <v>2</v>
      </c>
      <c r="J40" s="508"/>
      <c r="K40" s="509">
        <v>1</v>
      </c>
      <c r="L40" s="510"/>
      <c r="M40" s="509">
        <v>3</v>
      </c>
      <c r="N40" s="508"/>
      <c r="O40" s="509">
        <v>1</v>
      </c>
      <c r="P40" s="508"/>
      <c r="Q40" s="509">
        <v>1</v>
      </c>
      <c r="R40" s="508"/>
      <c r="S40" s="509"/>
      <c r="T40" s="508"/>
      <c r="U40" s="517"/>
      <c r="V40" s="518"/>
    </row>
    <row r="41" spans="1:22" ht="17.100000000000001" customHeight="1">
      <c r="A41" s="629" t="s">
        <v>398</v>
      </c>
      <c r="B41" s="629"/>
      <c r="C41" s="629"/>
      <c r="D41" s="629"/>
      <c r="E41" s="629"/>
      <c r="F41" s="629"/>
      <c r="G41" s="629"/>
      <c r="H41" s="6"/>
      <c r="I41" s="6"/>
      <c r="J41" s="6"/>
      <c r="K41" s="6"/>
      <c r="L41" s="6"/>
      <c r="M41" s="6"/>
      <c r="N41" s="6"/>
      <c r="O41" s="6"/>
      <c r="P41" s="6"/>
      <c r="Q41" s="6"/>
      <c r="R41" s="6"/>
      <c r="S41" s="6"/>
      <c r="T41" s="6"/>
      <c r="U41" s="6"/>
      <c r="V41" s="6"/>
    </row>
  </sheetData>
  <sheetProtection selectLockedCells="1"/>
  <mergeCells count="62">
    <mergeCell ref="A4:D4"/>
    <mergeCell ref="B5:D5"/>
    <mergeCell ref="A1:C1"/>
    <mergeCell ref="A2:M2"/>
    <mergeCell ref="A3:D3"/>
    <mergeCell ref="E3:F3"/>
    <mergeCell ref="Q2:V2"/>
    <mergeCell ref="G3:H3"/>
    <mergeCell ref="I3:J3"/>
    <mergeCell ref="U3:V3"/>
    <mergeCell ref="K3:L3"/>
    <mergeCell ref="M3:N3"/>
    <mergeCell ref="O3:P3"/>
    <mergeCell ref="Q3:R3"/>
    <mergeCell ref="S3:T3"/>
    <mergeCell ref="E21:F21"/>
    <mergeCell ref="B6:D6"/>
    <mergeCell ref="B7:D7"/>
    <mergeCell ref="B8:D8"/>
    <mergeCell ref="A5:A9"/>
    <mergeCell ref="B9:D9"/>
    <mergeCell ref="B11:D11"/>
    <mergeCell ref="A18:G18"/>
    <mergeCell ref="A20:M20"/>
    <mergeCell ref="A10:D10"/>
    <mergeCell ref="B15:D15"/>
    <mergeCell ref="A21:D21"/>
    <mergeCell ref="B16:D16"/>
    <mergeCell ref="A41:G41"/>
    <mergeCell ref="A30:D30"/>
    <mergeCell ref="A31:D31"/>
    <mergeCell ref="A32:D32"/>
    <mergeCell ref="A33:D33"/>
    <mergeCell ref="A38:D38"/>
    <mergeCell ref="A40:D40"/>
    <mergeCell ref="A39:D39"/>
    <mergeCell ref="A28:D28"/>
    <mergeCell ref="A25:D25"/>
    <mergeCell ref="A27:D27"/>
    <mergeCell ref="A23:D23"/>
    <mergeCell ref="B13:D13"/>
    <mergeCell ref="B14:D14"/>
    <mergeCell ref="A11:A16"/>
    <mergeCell ref="A26:D26"/>
    <mergeCell ref="A17:D17"/>
    <mergeCell ref="A22:D22"/>
    <mergeCell ref="A24:D24"/>
    <mergeCell ref="B12:D12"/>
    <mergeCell ref="A34:D34"/>
    <mergeCell ref="A36:D36"/>
    <mergeCell ref="A37:D37"/>
    <mergeCell ref="A35:D35"/>
    <mergeCell ref="A29:D29"/>
    <mergeCell ref="Q20:V20"/>
    <mergeCell ref="G21:H21"/>
    <mergeCell ref="I21:J21"/>
    <mergeCell ref="K21:L21"/>
    <mergeCell ref="M21:N21"/>
    <mergeCell ref="O21:P21"/>
    <mergeCell ref="Q21:R21"/>
    <mergeCell ref="S21:T21"/>
    <mergeCell ref="U21:V21"/>
  </mergeCells>
  <phoneticPr fontId="1"/>
  <dataValidations count="2">
    <dataValidation imeMode="hiragana" allowBlank="1" showInputMessage="1" showErrorMessage="1" sqref="A5:D9 A1:N1 A11:D16 V1:IV1 A22:D40"/>
    <dataValidation imeMode="off" allowBlank="1" showInputMessage="1" showErrorMessage="1" sqref="E22:V40 E4:V17"/>
  </dataValidations>
  <pageMargins left="0.70866141732283472" right="0.23622047244094491" top="0.51181102362204722" bottom="0.59055118110236227" header="0.31496062992125984" footer="0.31496062992125984"/>
  <pageSetup paperSize="9" firstPageNumber="24"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tabSelected="1" zoomScaleNormal="100" workbookViewId="0">
      <selection activeCell="L20" sqref="L20"/>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66"/>
      <c r="B1" s="666"/>
      <c r="C1" s="666"/>
      <c r="D1" s="4"/>
      <c r="E1" s="4"/>
      <c r="F1" s="4"/>
      <c r="G1" s="4"/>
      <c r="H1" s="4"/>
      <c r="I1" s="4"/>
      <c r="J1" s="4"/>
      <c r="K1" s="4"/>
      <c r="L1" s="4"/>
      <c r="M1" s="4"/>
      <c r="N1" s="4"/>
      <c r="O1" s="4"/>
      <c r="P1" s="4"/>
      <c r="Q1" s="4"/>
      <c r="R1" s="4"/>
      <c r="S1" s="4"/>
      <c r="T1" s="4"/>
      <c r="U1" s="4"/>
      <c r="V1" s="4"/>
    </row>
    <row r="2" spans="1:22" ht="24.95" customHeight="1" thickBot="1">
      <c r="A2" s="653" t="s">
        <v>172</v>
      </c>
      <c r="B2" s="653"/>
      <c r="C2" s="653"/>
      <c r="D2" s="653"/>
      <c r="E2" s="653"/>
      <c r="F2" s="653"/>
      <c r="G2" s="653"/>
      <c r="H2" s="653"/>
      <c r="I2" s="653"/>
      <c r="J2" s="653"/>
      <c r="K2" s="653"/>
      <c r="L2" s="653"/>
      <c r="M2" s="653"/>
      <c r="N2" s="85"/>
      <c r="O2" s="6"/>
      <c r="P2" s="8"/>
      <c r="Q2" s="692" t="s">
        <v>523</v>
      </c>
      <c r="R2" s="692"/>
      <c r="S2" s="692"/>
      <c r="T2" s="692"/>
      <c r="U2" s="692"/>
      <c r="V2" s="692"/>
    </row>
    <row r="3" spans="1:22" ht="50.1" customHeight="1" thickBot="1">
      <c r="A3" s="688" t="s">
        <v>364</v>
      </c>
      <c r="B3" s="689"/>
      <c r="C3" s="689"/>
      <c r="D3" s="690"/>
      <c r="E3" s="645" t="s">
        <v>107</v>
      </c>
      <c r="F3" s="604"/>
      <c r="G3" s="605" t="s">
        <v>108</v>
      </c>
      <c r="H3" s="606"/>
      <c r="I3" s="605" t="s">
        <v>109</v>
      </c>
      <c r="J3" s="606"/>
      <c r="K3" s="605" t="s">
        <v>110</v>
      </c>
      <c r="L3" s="606"/>
      <c r="M3" s="605" t="s">
        <v>114</v>
      </c>
      <c r="N3" s="606"/>
      <c r="O3" s="605" t="s">
        <v>111</v>
      </c>
      <c r="P3" s="606"/>
      <c r="Q3" s="607" t="s">
        <v>112</v>
      </c>
      <c r="R3" s="608"/>
      <c r="S3" s="607" t="s">
        <v>113</v>
      </c>
      <c r="T3" s="686"/>
      <c r="U3" s="603" t="s">
        <v>106</v>
      </c>
      <c r="V3" s="691"/>
    </row>
    <row r="4" spans="1:22" ht="30" customHeight="1">
      <c r="A4" s="680" t="s">
        <v>137</v>
      </c>
      <c r="B4" s="681"/>
      <c r="C4" s="681"/>
      <c r="D4" s="682"/>
      <c r="E4" s="434"/>
      <c r="F4" s="435"/>
      <c r="G4" s="543"/>
      <c r="H4" s="544"/>
      <c r="I4" s="545"/>
      <c r="J4" s="546"/>
      <c r="K4" s="543"/>
      <c r="L4" s="547"/>
      <c r="M4" s="548"/>
      <c r="N4" s="549"/>
      <c r="O4" s="543"/>
      <c r="P4" s="547"/>
      <c r="Q4" s="548">
        <v>22</v>
      </c>
      <c r="R4" s="546"/>
      <c r="S4" s="436">
        <v>1</v>
      </c>
      <c r="T4" s="437"/>
      <c r="U4" s="46">
        <f>IF(E4+G4+I4+K4+M4+O4+Q4+S4=0,"",E4+G4+I4+K4+M4+O4+Q4+S4)</f>
        <v>23</v>
      </c>
      <c r="V4" s="51" t="str">
        <f>IF(F4+H4+J4+L4+N4+P4+R4+T4=0,"",F4+H4+J4+L4+N4+P4+R4+T4)</f>
        <v/>
      </c>
    </row>
    <row r="5" spans="1:22" ht="30" customHeight="1">
      <c r="A5" s="672" t="s">
        <v>136</v>
      </c>
      <c r="B5" s="673"/>
      <c r="C5" s="673"/>
      <c r="D5" s="674"/>
      <c r="E5" s="438"/>
      <c r="F5" s="439"/>
      <c r="G5" s="429"/>
      <c r="H5" s="550"/>
      <c r="I5" s="551"/>
      <c r="J5" s="552"/>
      <c r="K5" s="429"/>
      <c r="L5" s="553"/>
      <c r="M5" s="554">
        <v>10</v>
      </c>
      <c r="N5" s="555"/>
      <c r="O5" s="429"/>
      <c r="P5" s="553"/>
      <c r="Q5" s="554">
        <v>21</v>
      </c>
      <c r="R5" s="552"/>
      <c r="S5" s="440"/>
      <c r="T5" s="441"/>
      <c r="U5" s="47">
        <f t="shared" ref="U5:U11" si="0">IF(E5+G5+I5+K5+M5+O5+Q5+S5=0,"",E5+G5+I5+K5+M5+O5+Q5+S5)</f>
        <v>31</v>
      </c>
      <c r="V5" s="52" t="str">
        <f t="shared" ref="V5:V11" si="1">IF(F5+H5+J5+L5+N5+P5+R5+T5=0,"",F5+H5+J5+L5+N5+P5+R5+T5)</f>
        <v/>
      </c>
    </row>
    <row r="6" spans="1:22" ht="30" customHeight="1">
      <c r="A6" s="672" t="s">
        <v>130</v>
      </c>
      <c r="B6" s="673"/>
      <c r="C6" s="673"/>
      <c r="D6" s="674"/>
      <c r="E6" s="438">
        <v>0</v>
      </c>
      <c r="F6" s="439">
        <v>0</v>
      </c>
      <c r="G6" s="429">
        <v>0</v>
      </c>
      <c r="H6" s="550">
        <v>0</v>
      </c>
      <c r="I6" s="551">
        <v>0</v>
      </c>
      <c r="J6" s="552">
        <v>0</v>
      </c>
      <c r="K6" s="429">
        <v>4</v>
      </c>
      <c r="L6" s="553"/>
      <c r="M6" s="554">
        <v>16</v>
      </c>
      <c r="N6" s="555"/>
      <c r="O6" s="429"/>
      <c r="P6" s="553"/>
      <c r="Q6" s="554">
        <v>4</v>
      </c>
      <c r="R6" s="552"/>
      <c r="S6" s="440"/>
      <c r="T6" s="441"/>
      <c r="U6" s="47">
        <f t="shared" si="0"/>
        <v>24</v>
      </c>
      <c r="V6" s="52" t="str">
        <f t="shared" si="1"/>
        <v/>
      </c>
    </row>
    <row r="7" spans="1:22" ht="30" customHeight="1">
      <c r="A7" s="672" t="s">
        <v>131</v>
      </c>
      <c r="B7" s="673"/>
      <c r="C7" s="673"/>
      <c r="D7" s="674"/>
      <c r="E7" s="438">
        <v>0</v>
      </c>
      <c r="F7" s="439">
        <v>0</v>
      </c>
      <c r="G7" s="429">
        <v>0</v>
      </c>
      <c r="H7" s="550">
        <v>0</v>
      </c>
      <c r="I7" s="551">
        <v>0</v>
      </c>
      <c r="J7" s="552">
        <v>0</v>
      </c>
      <c r="K7" s="429">
        <v>5</v>
      </c>
      <c r="L7" s="553"/>
      <c r="M7" s="554">
        <v>6</v>
      </c>
      <c r="N7" s="555"/>
      <c r="O7" s="429"/>
      <c r="P7" s="553"/>
      <c r="Q7" s="554"/>
      <c r="R7" s="552"/>
      <c r="S7" s="440"/>
      <c r="T7" s="441"/>
      <c r="U7" s="47">
        <f t="shared" si="0"/>
        <v>11</v>
      </c>
      <c r="V7" s="52" t="str">
        <f t="shared" si="1"/>
        <v/>
      </c>
    </row>
    <row r="8" spans="1:22" ht="30" customHeight="1">
      <c r="A8" s="672" t="s">
        <v>132</v>
      </c>
      <c r="B8" s="673"/>
      <c r="C8" s="673"/>
      <c r="D8" s="674"/>
      <c r="E8" s="438"/>
      <c r="F8" s="439"/>
      <c r="G8" s="429"/>
      <c r="H8" s="550"/>
      <c r="I8" s="551">
        <v>3</v>
      </c>
      <c r="J8" s="552">
        <v>0</v>
      </c>
      <c r="K8" s="429">
        <v>6</v>
      </c>
      <c r="L8" s="553"/>
      <c r="M8" s="554">
        <v>2</v>
      </c>
      <c r="N8" s="555"/>
      <c r="O8" s="429"/>
      <c r="P8" s="553"/>
      <c r="Q8" s="554"/>
      <c r="R8" s="552"/>
      <c r="S8" s="440"/>
      <c r="T8" s="441"/>
      <c r="U8" s="47">
        <f t="shared" si="0"/>
        <v>11</v>
      </c>
      <c r="V8" s="52" t="str">
        <f t="shared" si="1"/>
        <v/>
      </c>
    </row>
    <row r="9" spans="1:22" ht="30" customHeight="1">
      <c r="A9" s="672" t="s">
        <v>133</v>
      </c>
      <c r="B9" s="673"/>
      <c r="C9" s="673"/>
      <c r="D9" s="674"/>
      <c r="E9" s="438"/>
      <c r="F9" s="439"/>
      <c r="G9" s="429">
        <v>1</v>
      </c>
      <c r="H9" s="550"/>
      <c r="I9" s="551">
        <v>11</v>
      </c>
      <c r="J9" s="552">
        <v>0</v>
      </c>
      <c r="K9" s="429">
        <v>7</v>
      </c>
      <c r="L9" s="553"/>
      <c r="M9" s="554">
        <v>10</v>
      </c>
      <c r="N9" s="555"/>
      <c r="O9" s="429"/>
      <c r="P9" s="553"/>
      <c r="Q9" s="554"/>
      <c r="R9" s="552"/>
      <c r="S9" s="440"/>
      <c r="T9" s="441"/>
      <c r="U9" s="47">
        <f t="shared" si="0"/>
        <v>29</v>
      </c>
      <c r="V9" s="52" t="str">
        <f t="shared" si="1"/>
        <v/>
      </c>
    </row>
    <row r="10" spans="1:22" ht="30" customHeight="1">
      <c r="A10" s="672" t="s">
        <v>134</v>
      </c>
      <c r="B10" s="673"/>
      <c r="C10" s="673"/>
      <c r="D10" s="674"/>
      <c r="E10" s="438"/>
      <c r="F10" s="439"/>
      <c r="G10" s="429">
        <v>7</v>
      </c>
      <c r="H10" s="550"/>
      <c r="I10" s="551">
        <v>5</v>
      </c>
      <c r="J10" s="552">
        <v>0</v>
      </c>
      <c r="K10" s="429">
        <v>14</v>
      </c>
      <c r="L10" s="553"/>
      <c r="M10" s="554">
        <v>6</v>
      </c>
      <c r="N10" s="555"/>
      <c r="O10" s="429"/>
      <c r="P10" s="553"/>
      <c r="Q10" s="554"/>
      <c r="R10" s="552"/>
      <c r="S10" s="440"/>
      <c r="T10" s="441"/>
      <c r="U10" s="47">
        <f t="shared" si="0"/>
        <v>32</v>
      </c>
      <c r="V10" s="52" t="str">
        <f t="shared" si="1"/>
        <v/>
      </c>
    </row>
    <row r="11" spans="1:22" ht="30" customHeight="1" thickBot="1">
      <c r="A11" s="675" t="s">
        <v>135</v>
      </c>
      <c r="B11" s="676"/>
      <c r="C11" s="676"/>
      <c r="D11" s="677"/>
      <c r="E11" s="442">
        <v>1</v>
      </c>
      <c r="F11" s="443"/>
      <c r="G11" s="556">
        <v>5</v>
      </c>
      <c r="H11" s="557"/>
      <c r="I11" s="558">
        <v>10</v>
      </c>
      <c r="J11" s="559">
        <v>1</v>
      </c>
      <c r="K11" s="556">
        <v>2</v>
      </c>
      <c r="L11" s="560"/>
      <c r="M11" s="561"/>
      <c r="N11" s="562">
        <v>8</v>
      </c>
      <c r="O11" s="556">
        <v>1</v>
      </c>
      <c r="P11" s="560"/>
      <c r="Q11" s="561"/>
      <c r="R11" s="559"/>
      <c r="S11" s="444"/>
      <c r="T11" s="445"/>
      <c r="U11" s="48">
        <f t="shared" si="0"/>
        <v>19</v>
      </c>
      <c r="V11" s="53">
        <f t="shared" si="1"/>
        <v>9</v>
      </c>
    </row>
    <row r="12" spans="1:22" ht="30" customHeight="1" thickTop="1" thickBot="1">
      <c r="A12" s="642" t="s">
        <v>106</v>
      </c>
      <c r="B12" s="643"/>
      <c r="C12" s="643"/>
      <c r="D12" s="644"/>
      <c r="E12" s="43">
        <f>IF(SUM(E4:E11)=0,"",SUM(E4:E11))</f>
        <v>1</v>
      </c>
      <c r="F12" s="50" t="str">
        <f>IF(SUM(F4:F11)=0,"",SUM(F4:F11))</f>
        <v/>
      </c>
      <c r="G12" s="44">
        <f t="shared" ref="G12:T12" si="2">IF(SUM(G4:G11)=0,"",SUM(G4:G11))</f>
        <v>13</v>
      </c>
      <c r="H12" s="62" t="str">
        <f t="shared" si="2"/>
        <v/>
      </c>
      <c r="I12" s="43">
        <f t="shared" si="2"/>
        <v>29</v>
      </c>
      <c r="J12" s="50">
        <f t="shared" si="2"/>
        <v>1</v>
      </c>
      <c r="K12" s="44">
        <f t="shared" si="2"/>
        <v>38</v>
      </c>
      <c r="L12" s="62" t="str">
        <f t="shared" si="2"/>
        <v/>
      </c>
      <c r="M12" s="43">
        <f>IF(SUM(M4:M11)=0,"",SUM(M4:M11))</f>
        <v>50</v>
      </c>
      <c r="N12" s="50">
        <f t="shared" si="2"/>
        <v>8</v>
      </c>
      <c r="O12" s="44">
        <f t="shared" si="2"/>
        <v>1</v>
      </c>
      <c r="P12" s="62" t="str">
        <f t="shared" si="2"/>
        <v/>
      </c>
      <c r="Q12" s="43">
        <f t="shared" si="2"/>
        <v>47</v>
      </c>
      <c r="R12" s="62" t="str">
        <f t="shared" si="2"/>
        <v/>
      </c>
      <c r="S12" s="43">
        <f t="shared" si="2"/>
        <v>1</v>
      </c>
      <c r="T12" s="50" t="str">
        <f t="shared" si="2"/>
        <v/>
      </c>
      <c r="U12" s="49">
        <f>SUM(U4:U11)</f>
        <v>180</v>
      </c>
      <c r="V12" s="54">
        <f>IF(SUM(V4:V11)=0,"",SUM(V4:V11))</f>
        <v>9</v>
      </c>
    </row>
    <row r="13" spans="1:22" ht="30" customHeight="1">
      <c r="A13" s="679" t="s">
        <v>398</v>
      </c>
      <c r="B13" s="679"/>
      <c r="C13" s="679"/>
      <c r="D13" s="679"/>
      <c r="E13" s="679"/>
      <c r="F13" s="679"/>
      <c r="G13" s="679"/>
      <c r="H13" s="6"/>
      <c r="I13" s="6"/>
      <c r="J13" s="6"/>
      <c r="K13" s="6"/>
      <c r="L13" s="6"/>
      <c r="M13" s="6"/>
      <c r="N13" s="6"/>
      <c r="O13" s="6"/>
      <c r="P13" s="6"/>
      <c r="Q13" s="6"/>
      <c r="R13" s="6"/>
      <c r="S13" s="6"/>
      <c r="T13" s="6"/>
      <c r="U13" s="6"/>
      <c r="V13" s="6"/>
    </row>
    <row r="14" spans="1:22" ht="24.95" customHeight="1">
      <c r="A14" s="6"/>
      <c r="B14" s="6"/>
      <c r="C14" s="6"/>
      <c r="D14" s="6"/>
      <c r="E14" s="6"/>
      <c r="F14" s="6"/>
      <c r="G14" s="6"/>
      <c r="H14" s="6"/>
      <c r="I14" s="6"/>
      <c r="J14" s="6"/>
      <c r="K14" s="6"/>
      <c r="L14" s="6"/>
      <c r="M14" s="6"/>
      <c r="N14" s="6"/>
      <c r="O14" s="6"/>
      <c r="P14" s="6"/>
      <c r="Q14" s="6"/>
      <c r="R14" s="6"/>
      <c r="S14" s="6"/>
      <c r="T14" s="6"/>
      <c r="U14" s="6"/>
      <c r="V14" s="6"/>
    </row>
    <row r="15" spans="1:22" ht="24.95" customHeight="1" thickBot="1">
      <c r="A15" s="653" t="s">
        <v>173</v>
      </c>
      <c r="B15" s="653"/>
      <c r="C15" s="653"/>
      <c r="D15" s="653"/>
      <c r="E15" s="653"/>
      <c r="F15" s="653"/>
      <c r="G15" s="653"/>
      <c r="H15" s="653"/>
      <c r="I15" s="653"/>
      <c r="J15" s="653"/>
      <c r="K15" s="653"/>
      <c r="L15" s="653"/>
      <c r="M15" s="653"/>
      <c r="N15" s="5"/>
      <c r="O15" s="6"/>
      <c r="P15" s="7"/>
      <c r="Q15" s="687" t="str">
        <f>Q2</f>
        <v>（令和3年4月1日現在）</v>
      </c>
      <c r="R15" s="687"/>
      <c r="S15" s="687"/>
      <c r="T15" s="687"/>
      <c r="U15" s="687"/>
      <c r="V15" s="687"/>
    </row>
    <row r="16" spans="1:22" ht="50.1" customHeight="1" thickBot="1">
      <c r="A16" s="688" t="s">
        <v>365</v>
      </c>
      <c r="B16" s="689"/>
      <c r="C16" s="689"/>
      <c r="D16" s="690"/>
      <c r="E16" s="603" t="s">
        <v>107</v>
      </c>
      <c r="F16" s="604"/>
      <c r="G16" s="605" t="s">
        <v>108</v>
      </c>
      <c r="H16" s="606"/>
      <c r="I16" s="605" t="s">
        <v>109</v>
      </c>
      <c r="J16" s="606"/>
      <c r="K16" s="605" t="s">
        <v>110</v>
      </c>
      <c r="L16" s="606"/>
      <c r="M16" s="605" t="s">
        <v>114</v>
      </c>
      <c r="N16" s="606"/>
      <c r="O16" s="605" t="s">
        <v>111</v>
      </c>
      <c r="P16" s="606"/>
      <c r="Q16" s="607" t="s">
        <v>112</v>
      </c>
      <c r="R16" s="608"/>
      <c r="S16" s="607" t="s">
        <v>113</v>
      </c>
      <c r="T16" s="686"/>
      <c r="U16" s="603" t="s">
        <v>106</v>
      </c>
      <c r="V16" s="691"/>
    </row>
    <row r="17" spans="1:22" ht="30" customHeight="1">
      <c r="A17" s="680" t="s">
        <v>138</v>
      </c>
      <c r="B17" s="681"/>
      <c r="C17" s="681"/>
      <c r="D17" s="682"/>
      <c r="E17" s="434"/>
      <c r="F17" s="435"/>
      <c r="G17" s="543"/>
      <c r="H17" s="544"/>
      <c r="I17" s="545"/>
      <c r="J17" s="546"/>
      <c r="K17" s="543"/>
      <c r="L17" s="547"/>
      <c r="M17" s="548"/>
      <c r="N17" s="549"/>
      <c r="O17" s="543"/>
      <c r="P17" s="547"/>
      <c r="Q17" s="548">
        <v>4</v>
      </c>
      <c r="R17" s="546"/>
      <c r="S17" s="436"/>
      <c r="T17" s="437"/>
      <c r="U17" s="46">
        <f>IF(E17+G17+I17+K17+M17+O17+Q17+S17=0,"",E17+G17+I17+K17+M17+O17+Q17+S17)</f>
        <v>4</v>
      </c>
      <c r="V17" s="51" t="str">
        <f>IF(F17+H17+J17+L17+N17+P17+R17+T17=0,"",F17+H17+J17+L17+N17+P17+R17+T17)</f>
        <v/>
      </c>
    </row>
    <row r="18" spans="1:22" ht="30" customHeight="1">
      <c r="A18" s="672" t="s">
        <v>139</v>
      </c>
      <c r="B18" s="673"/>
      <c r="C18" s="673"/>
      <c r="D18" s="674"/>
      <c r="E18" s="438"/>
      <c r="F18" s="439"/>
      <c r="G18" s="429"/>
      <c r="H18" s="550"/>
      <c r="I18" s="551"/>
      <c r="J18" s="552"/>
      <c r="K18" s="429"/>
      <c r="L18" s="553"/>
      <c r="M18" s="554">
        <v>1</v>
      </c>
      <c r="N18" s="555"/>
      <c r="O18" s="429"/>
      <c r="P18" s="553"/>
      <c r="Q18" s="554">
        <v>17</v>
      </c>
      <c r="R18" s="552"/>
      <c r="S18" s="440"/>
      <c r="T18" s="441"/>
      <c r="U18" s="55">
        <f t="shared" ref="U18:U25" si="3">IF(E18+G18+I18+K18+M18+O18+Q18+S18=0,"",E18+G18+I18+K18+M18+O18+Q18+S18)</f>
        <v>18</v>
      </c>
      <c r="V18" s="57" t="str">
        <f t="shared" ref="V18:V24" si="4">IF(F18+H18+J18+L18+N18+P18+R18+T18=0,"",F18+H18+J18+L18+N18+P18+R18+T18)</f>
        <v/>
      </c>
    </row>
    <row r="19" spans="1:22" ht="30" customHeight="1">
      <c r="A19" s="672" t="s">
        <v>140</v>
      </c>
      <c r="B19" s="673"/>
      <c r="C19" s="673"/>
      <c r="D19" s="674"/>
      <c r="E19" s="438"/>
      <c r="F19" s="439"/>
      <c r="G19" s="429"/>
      <c r="H19" s="550"/>
      <c r="I19" s="551"/>
      <c r="J19" s="552"/>
      <c r="K19" s="429"/>
      <c r="L19" s="553"/>
      <c r="M19" s="554">
        <v>11</v>
      </c>
      <c r="N19" s="555"/>
      <c r="O19" s="429"/>
      <c r="P19" s="553"/>
      <c r="Q19" s="554">
        <v>22</v>
      </c>
      <c r="R19" s="552"/>
      <c r="S19" s="440"/>
      <c r="T19" s="441"/>
      <c r="U19" s="55">
        <f t="shared" si="3"/>
        <v>33</v>
      </c>
      <c r="V19" s="57" t="str">
        <f t="shared" si="4"/>
        <v/>
      </c>
    </row>
    <row r="20" spans="1:22" ht="30" customHeight="1">
      <c r="A20" s="672" t="s">
        <v>141</v>
      </c>
      <c r="B20" s="673"/>
      <c r="C20" s="673"/>
      <c r="D20" s="674"/>
      <c r="E20" s="438"/>
      <c r="F20" s="439"/>
      <c r="G20" s="429"/>
      <c r="H20" s="550"/>
      <c r="I20" s="551"/>
      <c r="J20" s="552"/>
      <c r="K20" s="429">
        <v>3</v>
      </c>
      <c r="L20" s="553"/>
      <c r="M20" s="554">
        <v>15</v>
      </c>
      <c r="N20" s="555"/>
      <c r="O20" s="429"/>
      <c r="P20" s="553"/>
      <c r="Q20" s="554">
        <v>4</v>
      </c>
      <c r="R20" s="552"/>
      <c r="S20" s="440"/>
      <c r="T20" s="441"/>
      <c r="U20" s="55">
        <f t="shared" si="3"/>
        <v>22</v>
      </c>
      <c r="V20" s="57" t="str">
        <f t="shared" si="4"/>
        <v/>
      </c>
    </row>
    <row r="21" spans="1:22" ht="30" customHeight="1">
      <c r="A21" s="672" t="s">
        <v>142</v>
      </c>
      <c r="B21" s="673"/>
      <c r="C21" s="673"/>
      <c r="D21" s="674"/>
      <c r="E21" s="438"/>
      <c r="F21" s="439"/>
      <c r="G21" s="429"/>
      <c r="H21" s="550"/>
      <c r="I21" s="551"/>
      <c r="J21" s="552"/>
      <c r="K21" s="429">
        <v>6</v>
      </c>
      <c r="L21" s="553"/>
      <c r="M21" s="554">
        <v>5</v>
      </c>
      <c r="N21" s="555"/>
      <c r="O21" s="429"/>
      <c r="P21" s="553"/>
      <c r="Q21" s="554"/>
      <c r="R21" s="552"/>
      <c r="S21" s="440"/>
      <c r="T21" s="441"/>
      <c r="U21" s="55">
        <f t="shared" si="3"/>
        <v>11</v>
      </c>
      <c r="V21" s="57" t="str">
        <f t="shared" si="4"/>
        <v/>
      </c>
    </row>
    <row r="22" spans="1:22" ht="30" customHeight="1">
      <c r="A22" s="672" t="s">
        <v>143</v>
      </c>
      <c r="B22" s="673"/>
      <c r="C22" s="673"/>
      <c r="D22" s="674"/>
      <c r="E22" s="438"/>
      <c r="F22" s="439"/>
      <c r="G22" s="429"/>
      <c r="H22" s="550"/>
      <c r="I22" s="551">
        <v>6</v>
      </c>
      <c r="J22" s="552"/>
      <c r="K22" s="429">
        <v>7</v>
      </c>
      <c r="L22" s="553"/>
      <c r="M22" s="554">
        <v>3</v>
      </c>
      <c r="N22" s="555"/>
      <c r="O22" s="429"/>
      <c r="P22" s="553"/>
      <c r="Q22" s="554"/>
      <c r="R22" s="552"/>
      <c r="S22" s="440"/>
      <c r="T22" s="441"/>
      <c r="U22" s="55">
        <f t="shared" si="3"/>
        <v>16</v>
      </c>
      <c r="V22" s="57" t="str">
        <f t="shared" si="4"/>
        <v/>
      </c>
    </row>
    <row r="23" spans="1:22" ht="30" customHeight="1">
      <c r="A23" s="672" t="s">
        <v>144</v>
      </c>
      <c r="B23" s="673"/>
      <c r="C23" s="673"/>
      <c r="D23" s="674"/>
      <c r="E23" s="438"/>
      <c r="F23" s="439"/>
      <c r="G23" s="429">
        <v>1</v>
      </c>
      <c r="H23" s="550"/>
      <c r="I23" s="551">
        <v>9</v>
      </c>
      <c r="J23" s="552"/>
      <c r="K23" s="429">
        <v>11</v>
      </c>
      <c r="L23" s="553"/>
      <c r="M23" s="554">
        <v>14</v>
      </c>
      <c r="N23" s="555"/>
      <c r="O23" s="429"/>
      <c r="P23" s="553"/>
      <c r="Q23" s="554"/>
      <c r="R23" s="552"/>
      <c r="S23" s="440">
        <v>1</v>
      </c>
      <c r="T23" s="441"/>
      <c r="U23" s="55">
        <f t="shared" si="3"/>
        <v>36</v>
      </c>
      <c r="V23" s="57" t="str">
        <f t="shared" si="4"/>
        <v/>
      </c>
    </row>
    <row r="24" spans="1:22" ht="30" customHeight="1">
      <c r="A24" s="672" t="s">
        <v>145</v>
      </c>
      <c r="B24" s="673"/>
      <c r="C24" s="673"/>
      <c r="D24" s="674"/>
      <c r="E24" s="438"/>
      <c r="F24" s="439"/>
      <c r="G24" s="429">
        <v>7</v>
      </c>
      <c r="H24" s="550"/>
      <c r="I24" s="551">
        <v>5</v>
      </c>
      <c r="J24" s="552"/>
      <c r="K24" s="429">
        <v>10</v>
      </c>
      <c r="L24" s="553"/>
      <c r="M24" s="554">
        <v>1</v>
      </c>
      <c r="N24" s="555"/>
      <c r="O24" s="429"/>
      <c r="P24" s="553"/>
      <c r="Q24" s="554"/>
      <c r="R24" s="552"/>
      <c r="S24" s="440"/>
      <c r="T24" s="441"/>
      <c r="U24" s="55">
        <f t="shared" si="3"/>
        <v>23</v>
      </c>
      <c r="V24" s="57" t="str">
        <f t="shared" si="4"/>
        <v/>
      </c>
    </row>
    <row r="25" spans="1:22" ht="30" customHeight="1" thickBot="1">
      <c r="A25" s="678" t="s">
        <v>146</v>
      </c>
      <c r="B25" s="676"/>
      <c r="C25" s="676"/>
      <c r="D25" s="677"/>
      <c r="E25" s="438">
        <v>1</v>
      </c>
      <c r="F25" s="439"/>
      <c r="G25" s="429">
        <v>5</v>
      </c>
      <c r="H25" s="550"/>
      <c r="I25" s="551">
        <v>9</v>
      </c>
      <c r="J25" s="552">
        <v>1</v>
      </c>
      <c r="K25" s="429">
        <v>1</v>
      </c>
      <c r="L25" s="553"/>
      <c r="M25" s="554"/>
      <c r="N25" s="555">
        <v>8</v>
      </c>
      <c r="O25" s="429">
        <v>1</v>
      </c>
      <c r="P25" s="553"/>
      <c r="Q25" s="554"/>
      <c r="R25" s="552"/>
      <c r="S25" s="444"/>
      <c r="T25" s="445"/>
      <c r="U25" s="56">
        <f t="shared" si="3"/>
        <v>17</v>
      </c>
      <c r="V25" s="58">
        <f>IF(F25+H25+J25+L25+N25+P25+R25+T25=0,"",F25+H25+J25+L25+N25+P25+R25+T25)</f>
        <v>9</v>
      </c>
    </row>
    <row r="26" spans="1:22" ht="30" customHeight="1" thickTop="1" thickBot="1">
      <c r="A26" s="683" t="s">
        <v>106</v>
      </c>
      <c r="B26" s="684"/>
      <c r="C26" s="684"/>
      <c r="D26" s="685"/>
      <c r="E26" s="45">
        <f t="shared" ref="E26:T26" si="5">IF(SUM(E17:E25)=0,"",SUM(E17:E25))</f>
        <v>1</v>
      </c>
      <c r="F26" s="61" t="str">
        <f t="shared" si="5"/>
        <v/>
      </c>
      <c r="G26" s="45">
        <f t="shared" si="5"/>
        <v>13</v>
      </c>
      <c r="H26" s="61" t="str">
        <f t="shared" si="5"/>
        <v/>
      </c>
      <c r="I26" s="385">
        <f t="shared" si="5"/>
        <v>29</v>
      </c>
      <c r="J26" s="61">
        <f t="shared" si="5"/>
        <v>1</v>
      </c>
      <c r="K26" s="45">
        <f t="shared" si="5"/>
        <v>38</v>
      </c>
      <c r="L26" s="61" t="str">
        <f t="shared" si="5"/>
        <v/>
      </c>
      <c r="M26" s="45">
        <f t="shared" si="5"/>
        <v>50</v>
      </c>
      <c r="N26" s="61">
        <f t="shared" si="5"/>
        <v>8</v>
      </c>
      <c r="O26" s="45">
        <f t="shared" si="5"/>
        <v>1</v>
      </c>
      <c r="P26" s="61" t="str">
        <f t="shared" si="5"/>
        <v/>
      </c>
      <c r="Q26" s="45">
        <f t="shared" si="5"/>
        <v>47</v>
      </c>
      <c r="R26" s="61" t="str">
        <f t="shared" si="5"/>
        <v/>
      </c>
      <c r="S26" s="45">
        <f t="shared" si="5"/>
        <v>1</v>
      </c>
      <c r="T26" s="61" t="str">
        <f t="shared" si="5"/>
        <v/>
      </c>
      <c r="U26" s="60">
        <f>SUM(U17:U25)</f>
        <v>180</v>
      </c>
      <c r="V26" s="59">
        <f>SUM(V17:V25)</f>
        <v>9</v>
      </c>
    </row>
    <row r="27" spans="1:22" ht="30" customHeight="1">
      <c r="A27" s="679" t="s">
        <v>398</v>
      </c>
      <c r="B27" s="679"/>
      <c r="C27" s="679"/>
      <c r="D27" s="679"/>
      <c r="E27" s="679"/>
      <c r="F27" s="679"/>
      <c r="G27" s="679"/>
      <c r="H27" s="6"/>
      <c r="I27" s="6"/>
      <c r="J27" s="6"/>
      <c r="K27" s="6"/>
      <c r="L27" s="6"/>
      <c r="M27" s="6"/>
      <c r="N27" s="6"/>
      <c r="O27" s="6"/>
      <c r="P27" s="6"/>
      <c r="Q27" s="6"/>
      <c r="R27" s="6"/>
      <c r="S27" s="6"/>
      <c r="T27" s="6"/>
      <c r="U27" s="6"/>
      <c r="V27" s="6"/>
    </row>
  </sheetData>
  <sheetProtection selectLockedCells="1"/>
  <mergeCells count="46">
    <mergeCell ref="Q3:R3"/>
    <mergeCell ref="S3:T3"/>
    <mergeCell ref="K3:L3"/>
    <mergeCell ref="A1:C1"/>
    <mergeCell ref="A2:M2"/>
    <mergeCell ref="Q2:V2"/>
    <mergeCell ref="A3:D3"/>
    <mergeCell ref="U3:V3"/>
    <mergeCell ref="E3:F3"/>
    <mergeCell ref="G3:H3"/>
    <mergeCell ref="I3:J3"/>
    <mergeCell ref="M3:N3"/>
    <mergeCell ref="O3:P3"/>
    <mergeCell ref="S16:T16"/>
    <mergeCell ref="A4:D4"/>
    <mergeCell ref="A5:D5"/>
    <mergeCell ref="A6:D6"/>
    <mergeCell ref="A7:D7"/>
    <mergeCell ref="A8:D8"/>
    <mergeCell ref="Q15:V15"/>
    <mergeCell ref="A16:D16"/>
    <mergeCell ref="U16:V16"/>
    <mergeCell ref="E16:F16"/>
    <mergeCell ref="G16:H16"/>
    <mergeCell ref="I16:J16"/>
    <mergeCell ref="K16:L16"/>
    <mergeCell ref="M16:N16"/>
    <mergeCell ref="O16:P16"/>
    <mergeCell ref="Q16:R16"/>
    <mergeCell ref="A26:D26"/>
    <mergeCell ref="A27:G27"/>
    <mergeCell ref="A18:D18"/>
    <mergeCell ref="A19:D19"/>
    <mergeCell ref="A20:D20"/>
    <mergeCell ref="A21:D21"/>
    <mergeCell ref="A22:D22"/>
    <mergeCell ref="A9:D9"/>
    <mergeCell ref="A11:D11"/>
    <mergeCell ref="A23:D23"/>
    <mergeCell ref="A24:D24"/>
    <mergeCell ref="A25:D25"/>
    <mergeCell ref="A12:D12"/>
    <mergeCell ref="A13:G13"/>
    <mergeCell ref="A15:M15"/>
    <mergeCell ref="A10:D10"/>
    <mergeCell ref="A17:D17"/>
  </mergeCells>
  <phoneticPr fontId="1"/>
  <dataValidations count="2">
    <dataValidation imeMode="off" allowBlank="1" showInputMessage="1" showErrorMessage="1" sqref="E4:V12 E17:V26"/>
    <dataValidation imeMode="hiragana" allowBlank="1" showInputMessage="1" showErrorMessage="1" sqref="A1:N1 A17:D26 A4:D11 V1:IV1"/>
  </dataValidations>
  <pageMargins left="0.23622047244094491" right="0.70866141732283472" top="0.51181102362204722" bottom="0.59055118110236227" header="0.31496062992125984" footer="0.31496062992125984"/>
  <pageSetup paperSize="9" firstPageNumber="25" orientation="portrait"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Normal="100" workbookViewId="0">
      <selection activeCell="A2" sqref="A2:D2"/>
    </sheetView>
  </sheetViews>
  <sheetFormatPr defaultRowHeight="13.5"/>
  <cols>
    <col min="1" max="1" width="4.75" customWidth="1"/>
    <col min="2" max="2" width="4.75" style="83" customWidth="1"/>
    <col min="3" max="3" width="15.625" customWidth="1"/>
    <col min="4" max="8" width="13.625" customWidth="1"/>
  </cols>
  <sheetData>
    <row r="1" spans="1:9" s="3" customFormat="1" ht="26.25" customHeight="1">
      <c r="A1" s="666"/>
      <c r="B1" s="666"/>
      <c r="C1" s="666"/>
      <c r="D1" s="147"/>
      <c r="E1" s="147"/>
      <c r="F1" s="147"/>
      <c r="G1" s="147"/>
      <c r="H1" s="147"/>
    </row>
    <row r="2" spans="1:9" ht="24.95" customHeight="1" thickBot="1">
      <c r="A2" s="693" t="s">
        <v>147</v>
      </c>
      <c r="B2" s="693"/>
      <c r="C2" s="693"/>
      <c r="D2" s="693"/>
      <c r="E2" s="148"/>
      <c r="F2" s="148"/>
      <c r="G2" s="148"/>
      <c r="H2" s="149" t="s">
        <v>148</v>
      </c>
    </row>
    <row r="3" spans="1:9" ht="35.1" customHeight="1" thickBot="1">
      <c r="A3" s="694" t="s">
        <v>149</v>
      </c>
      <c r="B3" s="695"/>
      <c r="C3" s="696"/>
      <c r="D3" s="135" t="s">
        <v>361</v>
      </c>
      <c r="E3" s="135" t="s">
        <v>400</v>
      </c>
      <c r="F3" s="396" t="s">
        <v>473</v>
      </c>
      <c r="G3" s="563" t="s">
        <v>562</v>
      </c>
      <c r="H3" s="309" t="s">
        <v>543</v>
      </c>
    </row>
    <row r="4" spans="1:9" ht="33" customHeight="1">
      <c r="A4" s="700" t="s">
        <v>150</v>
      </c>
      <c r="B4" s="701"/>
      <c r="C4" s="702"/>
      <c r="D4" s="156">
        <v>78468192</v>
      </c>
      <c r="E4" s="156">
        <v>75485921</v>
      </c>
      <c r="F4" s="156">
        <v>74563752</v>
      </c>
      <c r="G4" s="457">
        <v>76856983</v>
      </c>
      <c r="H4" s="433">
        <v>75637928</v>
      </c>
    </row>
    <row r="5" spans="1:9" ht="33" customHeight="1">
      <c r="A5" s="703" t="s">
        <v>151</v>
      </c>
      <c r="B5" s="704"/>
      <c r="C5" s="623"/>
      <c r="D5" s="157">
        <v>1948528</v>
      </c>
      <c r="E5" s="157">
        <v>1792879</v>
      </c>
      <c r="F5" s="157">
        <v>1860476</v>
      </c>
      <c r="G5" s="458">
        <v>1864576</v>
      </c>
      <c r="H5" s="392">
        <v>2553304</v>
      </c>
    </row>
    <row r="6" spans="1:9" ht="33" customHeight="1" thickBot="1">
      <c r="A6" s="705" t="s">
        <v>170</v>
      </c>
      <c r="B6" s="706"/>
      <c r="C6" s="707"/>
      <c r="D6" s="158">
        <v>2.48</v>
      </c>
      <c r="E6" s="158">
        <v>2.37</v>
      </c>
      <c r="F6" s="158">
        <v>2.5</v>
      </c>
      <c r="G6" s="459">
        <f>IF(G4*G5=0,"",G5/G4*100)</f>
        <v>2.4260332987569915</v>
      </c>
      <c r="H6" s="459">
        <f>IF(H4*H5=0,"",H5/H4*100)</f>
        <v>3.3756926815869415</v>
      </c>
    </row>
    <row r="7" spans="1:9" ht="33" customHeight="1">
      <c r="A7" s="697" t="s">
        <v>152</v>
      </c>
      <c r="B7" s="708" t="s">
        <v>155</v>
      </c>
      <c r="C7" s="709"/>
      <c r="D7" s="159">
        <v>1498889</v>
      </c>
      <c r="E7" s="159">
        <v>1559273</v>
      </c>
      <c r="F7" s="159">
        <v>1595809</v>
      </c>
      <c r="G7" s="460">
        <v>1613035</v>
      </c>
      <c r="H7" s="391">
        <v>1690947</v>
      </c>
    </row>
    <row r="8" spans="1:9" ht="33" customHeight="1">
      <c r="A8" s="698"/>
      <c r="B8" s="710" t="s">
        <v>156</v>
      </c>
      <c r="C8" s="623"/>
      <c r="D8" s="157">
        <v>6128</v>
      </c>
      <c r="E8" s="157">
        <v>5979</v>
      </c>
      <c r="F8" s="157">
        <v>7694</v>
      </c>
      <c r="G8" s="458">
        <v>5811</v>
      </c>
      <c r="H8" s="392">
        <v>8059</v>
      </c>
    </row>
    <row r="9" spans="1:9" ht="33" customHeight="1">
      <c r="A9" s="698"/>
      <c r="B9" s="711" t="s">
        <v>157</v>
      </c>
      <c r="C9" s="712"/>
      <c r="D9" s="157">
        <v>397476</v>
      </c>
      <c r="E9" s="157">
        <v>183241</v>
      </c>
      <c r="F9" s="157">
        <v>213190</v>
      </c>
      <c r="G9" s="458">
        <v>185975</v>
      </c>
      <c r="H9" s="392">
        <v>805478</v>
      </c>
      <c r="I9" s="465"/>
    </row>
    <row r="10" spans="1:9" ht="33" customHeight="1">
      <c r="A10" s="698"/>
      <c r="B10" s="710" t="s">
        <v>158</v>
      </c>
      <c r="C10" s="623"/>
      <c r="D10" s="157">
        <v>19529</v>
      </c>
      <c r="E10" s="157">
        <v>20672</v>
      </c>
      <c r="F10" s="157">
        <v>22322</v>
      </c>
      <c r="G10" s="458">
        <v>19630</v>
      </c>
      <c r="H10" s="392">
        <v>18065</v>
      </c>
    </row>
    <row r="11" spans="1:9" ht="33" customHeight="1" thickBot="1">
      <c r="A11" s="699"/>
      <c r="B11" s="713" t="s">
        <v>159</v>
      </c>
      <c r="C11" s="714"/>
      <c r="D11" s="160">
        <v>26506</v>
      </c>
      <c r="E11" s="160">
        <v>23714</v>
      </c>
      <c r="F11" s="160">
        <v>21461</v>
      </c>
      <c r="G11" s="461">
        <v>40125</v>
      </c>
      <c r="H11" s="462">
        <v>30755</v>
      </c>
    </row>
    <row r="12" spans="1:9" ht="33" customHeight="1">
      <c r="A12" s="698" t="s">
        <v>153</v>
      </c>
      <c r="B12" s="715" t="s">
        <v>295</v>
      </c>
      <c r="C12" s="134" t="s">
        <v>160</v>
      </c>
      <c r="D12" s="161">
        <v>1442140</v>
      </c>
      <c r="E12" s="161">
        <v>1499531</v>
      </c>
      <c r="F12" s="161">
        <v>1539145</v>
      </c>
      <c r="G12" s="460">
        <v>1554372</v>
      </c>
      <c r="H12" s="495">
        <v>1633047</v>
      </c>
    </row>
    <row r="13" spans="1:9" ht="33" customHeight="1">
      <c r="A13" s="698"/>
      <c r="B13" s="716"/>
      <c r="C13" s="133" t="s">
        <v>161</v>
      </c>
      <c r="D13" s="162">
        <v>138085</v>
      </c>
      <c r="E13" s="162">
        <v>137503</v>
      </c>
      <c r="F13" s="168">
        <v>137312</v>
      </c>
      <c r="G13" s="458">
        <v>161598</v>
      </c>
      <c r="H13" s="496">
        <v>149934</v>
      </c>
    </row>
    <row r="14" spans="1:9" s="83" customFormat="1" ht="33" customHeight="1">
      <c r="A14" s="698"/>
      <c r="B14" s="716"/>
      <c r="C14" s="133" t="s">
        <v>297</v>
      </c>
      <c r="D14" s="163">
        <v>11793</v>
      </c>
      <c r="E14" s="163">
        <v>10986</v>
      </c>
      <c r="F14" s="163">
        <v>11227</v>
      </c>
      <c r="G14" s="458">
        <v>49900</v>
      </c>
      <c r="H14" s="496">
        <v>8102</v>
      </c>
    </row>
    <row r="15" spans="1:9" s="83" customFormat="1" ht="33" customHeight="1">
      <c r="A15" s="698"/>
      <c r="B15" s="716"/>
      <c r="C15" s="133" t="s">
        <v>298</v>
      </c>
      <c r="D15" s="162">
        <v>25490</v>
      </c>
      <c r="E15" s="162">
        <v>25490</v>
      </c>
      <c r="F15" s="168">
        <v>25490</v>
      </c>
      <c r="G15" s="458">
        <v>25490</v>
      </c>
      <c r="H15" s="496">
        <v>25490</v>
      </c>
    </row>
    <row r="16" spans="1:9" ht="33" customHeight="1" thickBot="1">
      <c r="A16" s="698"/>
      <c r="B16" s="717"/>
      <c r="C16" s="146" t="s">
        <v>162</v>
      </c>
      <c r="D16" s="164">
        <v>69196</v>
      </c>
      <c r="E16" s="164">
        <v>69369</v>
      </c>
      <c r="F16" s="164">
        <v>67502</v>
      </c>
      <c r="G16" s="463">
        <v>66816</v>
      </c>
      <c r="H16" s="499">
        <v>62831</v>
      </c>
    </row>
    <row r="17" spans="1:11" s="83" customFormat="1" ht="33" customHeight="1" thickTop="1" thickBot="1">
      <c r="A17" s="698"/>
      <c r="B17" s="718" t="s">
        <v>299</v>
      </c>
      <c r="C17" s="719"/>
      <c r="D17" s="136">
        <f>SUM(D12:D16)</f>
        <v>1686704</v>
      </c>
      <c r="E17" s="383">
        <f>SUM(E12:E16)</f>
        <v>1742879</v>
      </c>
      <c r="F17" s="454">
        <v>1780676</v>
      </c>
      <c r="G17" s="464">
        <v>1858176</v>
      </c>
      <c r="H17" s="464">
        <f>SUM(H12:H16)</f>
        <v>1879404</v>
      </c>
    </row>
    <row r="18" spans="1:11" ht="33" customHeight="1" thickBot="1">
      <c r="A18" s="698"/>
      <c r="B18" s="713" t="s">
        <v>296</v>
      </c>
      <c r="C18" s="714"/>
      <c r="D18" s="165">
        <v>261824</v>
      </c>
      <c r="E18" s="165">
        <v>50000</v>
      </c>
      <c r="F18" s="165">
        <v>80000</v>
      </c>
      <c r="G18" s="464">
        <v>6400</v>
      </c>
      <c r="H18" s="494">
        <v>673900</v>
      </c>
    </row>
    <row r="19" spans="1:11" ht="33" customHeight="1">
      <c r="A19" s="697" t="s">
        <v>154</v>
      </c>
      <c r="B19" s="708" t="s">
        <v>163</v>
      </c>
      <c r="C19" s="709"/>
      <c r="D19" s="166">
        <v>14635</v>
      </c>
      <c r="E19" s="166">
        <v>10514</v>
      </c>
      <c r="F19" s="455">
        <v>25231</v>
      </c>
      <c r="G19" s="460">
        <v>0</v>
      </c>
      <c r="H19" s="495">
        <v>686</v>
      </c>
      <c r="I19" s="138"/>
      <c r="J19" s="139"/>
      <c r="K19" s="139"/>
    </row>
    <row r="20" spans="1:11" ht="33" customHeight="1">
      <c r="A20" s="698"/>
      <c r="B20" s="710" t="s">
        <v>169</v>
      </c>
      <c r="C20" s="623"/>
      <c r="D20" s="167">
        <v>6354</v>
      </c>
      <c r="E20" s="167">
        <v>5449</v>
      </c>
      <c r="F20" s="456">
        <v>4978</v>
      </c>
      <c r="G20" s="458">
        <v>5224</v>
      </c>
      <c r="H20" s="496">
        <v>5263</v>
      </c>
      <c r="I20" s="140"/>
      <c r="J20" s="139"/>
      <c r="K20" s="139"/>
    </row>
    <row r="21" spans="1:11" ht="33" customHeight="1">
      <c r="A21" s="698"/>
      <c r="B21" s="710" t="s">
        <v>164</v>
      </c>
      <c r="C21" s="623"/>
      <c r="D21" s="168">
        <v>4839</v>
      </c>
      <c r="E21" s="168">
        <v>5731</v>
      </c>
      <c r="F21" s="168">
        <v>5803</v>
      </c>
      <c r="G21" s="458">
        <v>3629</v>
      </c>
      <c r="H21" s="496">
        <v>2947</v>
      </c>
      <c r="I21" s="140"/>
      <c r="J21" s="139"/>
      <c r="K21" s="139"/>
    </row>
    <row r="22" spans="1:11" ht="33" customHeight="1">
      <c r="A22" s="698"/>
      <c r="B22" s="710" t="s">
        <v>165</v>
      </c>
      <c r="C22" s="623"/>
      <c r="D22" s="169" t="s">
        <v>377</v>
      </c>
      <c r="E22" s="169" t="s">
        <v>377</v>
      </c>
      <c r="F22" s="169">
        <v>4472</v>
      </c>
      <c r="G22" s="310" t="s">
        <v>507</v>
      </c>
      <c r="H22" s="497" t="s">
        <v>545</v>
      </c>
      <c r="I22" s="139"/>
      <c r="J22" s="139"/>
      <c r="K22" s="139"/>
    </row>
    <row r="23" spans="1:11" ht="33" customHeight="1">
      <c r="A23" s="698"/>
      <c r="B23" s="711" t="s">
        <v>166</v>
      </c>
      <c r="C23" s="712"/>
      <c r="D23" s="168">
        <v>3345</v>
      </c>
      <c r="E23" s="168">
        <v>3262</v>
      </c>
      <c r="F23" s="168">
        <v>3529</v>
      </c>
      <c r="G23" s="458">
        <v>2868</v>
      </c>
      <c r="H23" s="496">
        <v>2616</v>
      </c>
      <c r="I23" s="140"/>
      <c r="J23" s="140"/>
      <c r="K23" s="140"/>
    </row>
    <row r="24" spans="1:11" ht="33" customHeight="1">
      <c r="A24" s="698"/>
      <c r="B24" s="710" t="s">
        <v>167</v>
      </c>
      <c r="C24" s="623"/>
      <c r="D24" s="169">
        <v>255500</v>
      </c>
      <c r="E24" s="169">
        <v>54100</v>
      </c>
      <c r="F24" s="169">
        <v>71700</v>
      </c>
      <c r="G24" s="458">
        <v>23000</v>
      </c>
      <c r="H24" s="496">
        <v>597100</v>
      </c>
      <c r="I24" s="140"/>
      <c r="J24" s="140"/>
      <c r="K24" s="139"/>
    </row>
    <row r="25" spans="1:11" ht="33" customHeight="1" thickBot="1">
      <c r="A25" s="699"/>
      <c r="B25" s="713" t="s">
        <v>168</v>
      </c>
      <c r="C25" s="714"/>
      <c r="D25" s="170">
        <v>1663855</v>
      </c>
      <c r="E25" s="170">
        <v>1713823</v>
      </c>
      <c r="F25" s="170">
        <v>1744763</v>
      </c>
      <c r="G25" s="461">
        <v>1829855</v>
      </c>
      <c r="H25" s="498">
        <v>1944692</v>
      </c>
      <c r="I25" s="139"/>
      <c r="J25" s="139"/>
      <c r="K25" s="139"/>
    </row>
    <row r="26" spans="1:11">
      <c r="A26" s="6"/>
      <c r="B26" s="6"/>
      <c r="C26" s="6"/>
      <c r="D26" s="6"/>
      <c r="E26" s="6"/>
      <c r="F26" s="6"/>
      <c r="G26" s="6"/>
      <c r="H26" s="6"/>
    </row>
    <row r="27" spans="1:11">
      <c r="A27" s="6"/>
      <c r="B27" s="6"/>
      <c r="C27" s="6"/>
      <c r="D27" s="6"/>
      <c r="E27" s="6"/>
      <c r="F27" s="6"/>
      <c r="G27" s="6"/>
      <c r="H27" s="6"/>
    </row>
  </sheetData>
  <sheetProtection selectLockedCells="1"/>
  <mergeCells count="24">
    <mergeCell ref="B17:C17"/>
    <mergeCell ref="B18:C18"/>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s>
  <phoneticPr fontId="1"/>
  <dataValidations count="2">
    <dataValidation imeMode="hiragana" allowBlank="1" showInputMessage="1" showErrorMessage="1" sqref="C12:C16 B4:B12 B17:B25 A4:A25 C4:C6 A3:H3 A1:XFD1"/>
    <dataValidation imeMode="off" allowBlank="1" showInputMessage="1" showErrorMessage="1" sqref="D4:H25"/>
  </dataValidations>
  <pageMargins left="0.70866141732283472" right="0.23622047244094491" top="0.51181102362204722" bottom="0.59055118110236227" header="0.31496062992125984" footer="0.31496062992125984"/>
  <pageSetup paperSize="9" firstPageNumber="26"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8"/>
  <sheetViews>
    <sheetView zoomScale="85" zoomScaleNormal="85" workbookViewId="0">
      <selection activeCell="A2" sqref="A2:D2"/>
    </sheetView>
  </sheetViews>
  <sheetFormatPr defaultRowHeight="13.5"/>
  <cols>
    <col min="1" max="1" width="4.75" customWidth="1"/>
    <col min="2" max="2" width="15.625" customWidth="1"/>
    <col min="3" max="3" width="14.25" style="86" customWidth="1"/>
    <col min="4" max="7" width="14.875" customWidth="1"/>
  </cols>
  <sheetData>
    <row r="1" spans="1:7" s="9" customFormat="1" ht="26.25" customHeight="1">
      <c r="A1" s="666"/>
      <c r="B1" s="666"/>
      <c r="C1" s="242"/>
      <c r="D1" s="147"/>
      <c r="E1" s="147"/>
      <c r="F1" s="147"/>
      <c r="G1" s="147"/>
    </row>
    <row r="2" spans="1:7" ht="24.95" customHeight="1" thickBot="1">
      <c r="A2" s="693" t="s">
        <v>174</v>
      </c>
      <c r="B2" s="693"/>
      <c r="C2" s="693"/>
      <c r="D2" s="693"/>
      <c r="E2" s="148"/>
      <c r="F2" s="148"/>
      <c r="G2" s="149" t="s">
        <v>148</v>
      </c>
    </row>
    <row r="3" spans="1:7" ht="35.1" customHeight="1" thickBot="1">
      <c r="A3" s="694" t="s">
        <v>149</v>
      </c>
      <c r="B3" s="696"/>
      <c r="C3" s="135" t="s">
        <v>378</v>
      </c>
      <c r="D3" s="135" t="s">
        <v>401</v>
      </c>
      <c r="E3" s="396" t="s">
        <v>454</v>
      </c>
      <c r="F3" s="309" t="s">
        <v>494</v>
      </c>
      <c r="G3" s="563" t="s">
        <v>564</v>
      </c>
    </row>
    <row r="4" spans="1:7" ht="33.950000000000003" customHeight="1">
      <c r="A4" s="700" t="s">
        <v>150</v>
      </c>
      <c r="B4" s="702"/>
      <c r="C4" s="249">
        <v>76760781</v>
      </c>
      <c r="D4" s="246">
        <v>74107912</v>
      </c>
      <c r="E4" s="393">
        <v>75990840</v>
      </c>
      <c r="F4" s="398">
        <v>76028751</v>
      </c>
      <c r="G4" s="386">
        <v>74222864</v>
      </c>
    </row>
    <row r="5" spans="1:7" ht="33.950000000000003" customHeight="1" thickBot="1">
      <c r="A5" s="703" t="s">
        <v>151</v>
      </c>
      <c r="B5" s="623"/>
      <c r="C5" s="247">
        <v>2088378</v>
      </c>
      <c r="D5" s="247">
        <v>2037561</v>
      </c>
      <c r="E5" s="390">
        <v>1786325</v>
      </c>
      <c r="F5" s="399">
        <v>1888610</v>
      </c>
      <c r="G5" s="392">
        <v>1898120</v>
      </c>
    </row>
    <row r="6" spans="1:7" ht="33.950000000000003" customHeight="1">
      <c r="A6" s="697" t="s">
        <v>179</v>
      </c>
      <c r="B6" s="243" t="s">
        <v>155</v>
      </c>
      <c r="C6" s="246">
        <v>1663889</v>
      </c>
      <c r="D6" s="246">
        <v>1491209</v>
      </c>
      <c r="E6" s="393">
        <v>1564344</v>
      </c>
      <c r="F6" s="400">
        <v>1616025</v>
      </c>
      <c r="G6" s="391">
        <v>1627268</v>
      </c>
    </row>
    <row r="7" spans="1:7" ht="33.950000000000003" customHeight="1">
      <c r="A7" s="698"/>
      <c r="B7" s="245" t="s">
        <v>156</v>
      </c>
      <c r="C7" s="247">
        <v>5121</v>
      </c>
      <c r="D7" s="247">
        <v>4830</v>
      </c>
      <c r="E7" s="390">
        <v>4720</v>
      </c>
      <c r="F7" s="398">
        <v>5700</v>
      </c>
      <c r="G7" s="392">
        <v>5313</v>
      </c>
    </row>
    <row r="8" spans="1:7" ht="33.950000000000003" customHeight="1">
      <c r="A8" s="698"/>
      <c r="B8" s="244" t="s">
        <v>157</v>
      </c>
      <c r="C8" s="247">
        <v>160209</v>
      </c>
      <c r="D8" s="247">
        <v>495401</v>
      </c>
      <c r="E8" s="390">
        <v>175238</v>
      </c>
      <c r="F8" s="401">
        <v>205343</v>
      </c>
      <c r="G8" s="392">
        <v>217270</v>
      </c>
    </row>
    <row r="9" spans="1:7" ht="33.950000000000003" customHeight="1">
      <c r="A9" s="698"/>
      <c r="B9" s="244" t="s">
        <v>158</v>
      </c>
      <c r="C9" s="247">
        <v>22217</v>
      </c>
      <c r="D9" s="247">
        <v>22622</v>
      </c>
      <c r="E9" s="390">
        <v>22413</v>
      </c>
      <c r="F9" s="401">
        <v>23371</v>
      </c>
      <c r="G9" s="392">
        <v>20231</v>
      </c>
    </row>
    <row r="10" spans="1:7" ht="33.950000000000003" customHeight="1" thickBot="1">
      <c r="A10" s="699"/>
      <c r="B10" s="33" t="s">
        <v>159</v>
      </c>
      <c r="C10" s="248">
        <v>236943</v>
      </c>
      <c r="D10" s="248">
        <v>23497</v>
      </c>
      <c r="E10" s="248">
        <v>19607</v>
      </c>
      <c r="F10" s="402">
        <v>38169</v>
      </c>
      <c r="G10" s="250">
        <v>28041</v>
      </c>
    </row>
    <row r="11" spans="1:7" ht="33.950000000000003" customHeight="1">
      <c r="A11" s="743" t="s">
        <v>183</v>
      </c>
      <c r="B11" s="744"/>
      <c r="C11" s="171">
        <v>2217569</v>
      </c>
      <c r="D11" s="171">
        <v>2164504</v>
      </c>
      <c r="E11" s="171">
        <v>2151836</v>
      </c>
      <c r="F11" s="400">
        <v>2145226</v>
      </c>
      <c r="G11" s="495">
        <v>2143022</v>
      </c>
    </row>
    <row r="12" spans="1:7" ht="33.950000000000003" customHeight="1">
      <c r="A12" s="745" t="s">
        <v>180</v>
      </c>
      <c r="B12" s="624"/>
      <c r="C12" s="163">
        <v>1879836</v>
      </c>
      <c r="D12" s="163">
        <v>2021159</v>
      </c>
      <c r="E12" s="163">
        <v>1727419</v>
      </c>
      <c r="F12" s="401">
        <v>1817629</v>
      </c>
      <c r="G12" s="496">
        <v>1829717</v>
      </c>
    </row>
    <row r="13" spans="1:7" ht="33.950000000000003" customHeight="1">
      <c r="A13" s="748" t="s">
        <v>184</v>
      </c>
      <c r="B13" s="749"/>
      <c r="C13" s="163">
        <v>1614478</v>
      </c>
      <c r="D13" s="163">
        <v>1634524</v>
      </c>
      <c r="E13" s="163">
        <v>1653177</v>
      </c>
      <c r="F13" s="401">
        <v>1706440</v>
      </c>
      <c r="G13" s="496">
        <v>1706192</v>
      </c>
    </row>
    <row r="14" spans="1:7" ht="17.45" customHeight="1">
      <c r="A14" s="728" t="s">
        <v>181</v>
      </c>
      <c r="B14" s="729"/>
      <c r="C14" s="723">
        <f>IF(C13=0,0,C13/C11)</f>
        <v>0.7280395784753485</v>
      </c>
      <c r="D14" s="723">
        <f>IF(D13=0,0,D13/D11)</f>
        <v>0.75514944763326841</v>
      </c>
      <c r="E14" s="753">
        <v>0.77</v>
      </c>
      <c r="F14" s="720">
        <f>IF(F13=0,"",F13/F11)</f>
        <v>0.79545931291155336</v>
      </c>
      <c r="G14" s="720">
        <f>IF(G13=0,0,G13/G11)</f>
        <v>0.7961616819612678</v>
      </c>
    </row>
    <row r="15" spans="1:7" ht="17.45" customHeight="1" thickBot="1">
      <c r="A15" s="746" t="s">
        <v>182</v>
      </c>
      <c r="B15" s="747"/>
      <c r="C15" s="724"/>
      <c r="D15" s="724"/>
      <c r="E15" s="754"/>
      <c r="F15" s="721"/>
      <c r="G15" s="721"/>
    </row>
    <row r="16" spans="1:7" ht="110.25" customHeight="1" thickBot="1">
      <c r="A16" s="751" t="s">
        <v>185</v>
      </c>
      <c r="B16" s="752"/>
      <c r="C16" s="137" t="s">
        <v>376</v>
      </c>
      <c r="D16" s="384" t="s">
        <v>402</v>
      </c>
      <c r="E16" s="397" t="s">
        <v>466</v>
      </c>
      <c r="F16" s="311" t="s">
        <v>466</v>
      </c>
      <c r="G16" s="542"/>
    </row>
    <row r="17" spans="1:8" ht="18.75" customHeight="1">
      <c r="A17" s="150"/>
      <c r="B17" s="150"/>
      <c r="C17" s="150"/>
      <c r="D17" s="151"/>
      <c r="E17" s="151"/>
      <c r="F17" s="151"/>
      <c r="G17" s="151"/>
    </row>
    <row r="18" spans="1:8" ht="24.95" customHeight="1" thickBot="1">
      <c r="A18" s="750" t="s">
        <v>294</v>
      </c>
      <c r="B18" s="750"/>
      <c r="C18" s="750"/>
      <c r="D18" s="750"/>
      <c r="E18" s="750"/>
      <c r="F18" s="727" t="s">
        <v>544</v>
      </c>
      <c r="G18" s="727"/>
    </row>
    <row r="19" spans="1:8" ht="35.1" customHeight="1" thickBot="1">
      <c r="A19" s="694" t="s">
        <v>149</v>
      </c>
      <c r="B19" s="696"/>
      <c r="C19" s="135" t="s">
        <v>378</v>
      </c>
      <c r="D19" s="135" t="s">
        <v>401</v>
      </c>
      <c r="E19" s="135" t="s">
        <v>454</v>
      </c>
      <c r="F19" s="396" t="s">
        <v>494</v>
      </c>
      <c r="G19" s="564" t="s">
        <v>563</v>
      </c>
    </row>
    <row r="20" spans="1:8" ht="23.1" customHeight="1">
      <c r="A20" s="741" t="s">
        <v>175</v>
      </c>
      <c r="B20" s="742"/>
      <c r="C20" s="735">
        <v>199753</v>
      </c>
      <c r="D20" s="725">
        <v>198833</v>
      </c>
      <c r="E20" s="725">
        <v>197629</v>
      </c>
      <c r="F20" s="737">
        <v>196331</v>
      </c>
      <c r="G20" s="733">
        <v>194952</v>
      </c>
      <c r="H20" s="493"/>
    </row>
    <row r="21" spans="1:8" ht="15" customHeight="1">
      <c r="A21" s="88"/>
      <c r="B21" s="153" t="s">
        <v>381</v>
      </c>
      <c r="C21" s="736"/>
      <c r="D21" s="726"/>
      <c r="E21" s="726"/>
      <c r="F21" s="738"/>
      <c r="G21" s="734"/>
    </row>
    <row r="22" spans="1:8" ht="23.1" customHeight="1">
      <c r="A22" s="728" t="s">
        <v>176</v>
      </c>
      <c r="B22" s="729"/>
      <c r="C22" s="722">
        <f>IF(C20=0,0,(C5/C20)*1000)</f>
        <v>10454.801680074892</v>
      </c>
      <c r="D22" s="722">
        <f>IF(D20=0,0,(D5/D20)*1000)</f>
        <v>10247.599744509211</v>
      </c>
      <c r="E22" s="722">
        <f>IF(E20=0,0,(E5/E20)*1000)</f>
        <v>9038.7797337435295</v>
      </c>
      <c r="F22" s="722">
        <f>IF(F20=0,0,(F5/F20)*1000)</f>
        <v>9619.5200961641312</v>
      </c>
      <c r="G22" s="731">
        <f>IF(G20=0,0,(G5/G20)*1000)</f>
        <v>9736.3453568057776</v>
      </c>
    </row>
    <row r="23" spans="1:8" ht="15" customHeight="1">
      <c r="A23" s="88"/>
      <c r="B23" s="153" t="s">
        <v>380</v>
      </c>
      <c r="C23" s="722"/>
      <c r="D23" s="722"/>
      <c r="E23" s="722"/>
      <c r="F23" s="722"/>
      <c r="G23" s="731"/>
    </row>
    <row r="24" spans="1:8" ht="23.1" customHeight="1">
      <c r="A24" s="728" t="s">
        <v>177</v>
      </c>
      <c r="B24" s="729"/>
      <c r="C24" s="736">
        <v>85630</v>
      </c>
      <c r="D24" s="726">
        <v>86200</v>
      </c>
      <c r="E24" s="726">
        <v>86567</v>
      </c>
      <c r="F24" s="739">
        <v>86923</v>
      </c>
      <c r="G24" s="740">
        <v>87467</v>
      </c>
      <c r="H24" s="493"/>
    </row>
    <row r="25" spans="1:8" ht="15" customHeight="1">
      <c r="A25" s="88"/>
      <c r="B25" s="153" t="s">
        <v>382</v>
      </c>
      <c r="C25" s="736"/>
      <c r="D25" s="726"/>
      <c r="E25" s="726"/>
      <c r="F25" s="738"/>
      <c r="G25" s="734"/>
    </row>
    <row r="26" spans="1:8" ht="23.1" customHeight="1">
      <c r="A26" s="728" t="s">
        <v>178</v>
      </c>
      <c r="B26" s="729"/>
      <c r="C26" s="722">
        <f>IF(C24=0,0,(C5/C24)*1000)</f>
        <v>24388.391918720074</v>
      </c>
      <c r="D26" s="722">
        <f>IF(D24=0,0,(D5/D24)*1000)</f>
        <v>23637.598607888631</v>
      </c>
      <c r="E26" s="722">
        <f>IF(E24=0,0,(E5/E24)*1000)</f>
        <v>20635.172756362124</v>
      </c>
      <c r="F26" s="722">
        <f>IF(F24=0,0,(F5/F24)*1000)</f>
        <v>21727.390909195496</v>
      </c>
      <c r="G26" s="731">
        <f>IF(G24=0,0,(G5/G24)*1000)</f>
        <v>21700.984371248585</v>
      </c>
    </row>
    <row r="27" spans="1:8" ht="15" customHeight="1" thickBot="1">
      <c r="A27" s="89"/>
      <c r="B27" s="152" t="s">
        <v>380</v>
      </c>
      <c r="C27" s="730"/>
      <c r="D27" s="730"/>
      <c r="E27" s="730"/>
      <c r="F27" s="730"/>
      <c r="G27" s="732"/>
    </row>
    <row r="28" spans="1:8">
      <c r="A28" s="6"/>
      <c r="B28" s="6"/>
      <c r="C28" s="6"/>
      <c r="D28" s="6"/>
      <c r="E28" s="6"/>
      <c r="F28" s="6"/>
      <c r="G28" s="6"/>
    </row>
  </sheetData>
  <mergeCells count="44">
    <mergeCell ref="A6:A10"/>
    <mergeCell ref="A19:B19"/>
    <mergeCell ref="A20:B20"/>
    <mergeCell ref="A22:B22"/>
    <mergeCell ref="A11:B11"/>
    <mergeCell ref="A12:B12"/>
    <mergeCell ref="A15:B15"/>
    <mergeCell ref="A13:B13"/>
    <mergeCell ref="A18:E18"/>
    <mergeCell ref="A14:B14"/>
    <mergeCell ref="A16:B16"/>
    <mergeCell ref="E20:E21"/>
    <mergeCell ref="E14:E15"/>
    <mergeCell ref="A1:B1"/>
    <mergeCell ref="A2:D2"/>
    <mergeCell ref="A3:B3"/>
    <mergeCell ref="A4:B4"/>
    <mergeCell ref="A5:B5"/>
    <mergeCell ref="A24:B24"/>
    <mergeCell ref="E26:E27"/>
    <mergeCell ref="F26:F27"/>
    <mergeCell ref="G26:G27"/>
    <mergeCell ref="C26:C27"/>
    <mergeCell ref="E24:E25"/>
    <mergeCell ref="F24:F25"/>
    <mergeCell ref="G24:G25"/>
    <mergeCell ref="C24:C25"/>
    <mergeCell ref="A26:B26"/>
    <mergeCell ref="D24:D25"/>
    <mergeCell ref="D26:D27"/>
    <mergeCell ref="F14:F15"/>
    <mergeCell ref="G14:G15"/>
    <mergeCell ref="C22:C23"/>
    <mergeCell ref="C14:C15"/>
    <mergeCell ref="D14:D15"/>
    <mergeCell ref="D20:D21"/>
    <mergeCell ref="D22:D23"/>
    <mergeCell ref="F18:G18"/>
    <mergeCell ref="G20:G21"/>
    <mergeCell ref="C20:C21"/>
    <mergeCell ref="E22:E23"/>
    <mergeCell ref="F22:F23"/>
    <mergeCell ref="F20:F21"/>
    <mergeCell ref="G22:G23"/>
  </mergeCells>
  <phoneticPr fontId="1"/>
  <dataValidations count="2">
    <dataValidation imeMode="hiragana" allowBlank="1" showInputMessage="1" showErrorMessage="1" sqref="A11:A17 A19:B27 A3:B10 C3:G3 C16:G16 C19:G19 A1:XFD1"/>
    <dataValidation imeMode="off" allowBlank="1" showInputMessage="1" showErrorMessage="1" sqref="D17:G17 C4:G14 C24:G24 C22:G22 C20:G20 C26:G26"/>
  </dataValidations>
  <pageMargins left="0.23622047244094491" right="0.70866141732283472" top="0.51181102362204722" bottom="0.59055118110236227" header="0.31496062992125984" footer="0.31496062992125984"/>
  <pageSetup paperSize="9" firstPageNumber="27" orientation="portrait" useFirstPageNumber="1" r:id="rId1"/>
  <headerFooter>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2"/>
  <sheetViews>
    <sheetView zoomScaleNormal="100" workbookViewId="0">
      <selection activeCell="A2" sqref="A2:C2"/>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86" customWidth="1"/>
    <col min="9" max="9" width="12.875" customWidth="1"/>
  </cols>
  <sheetData>
    <row r="1" spans="1:14" s="3" customFormat="1" ht="26.25" customHeight="1">
      <c r="A1" s="796"/>
      <c r="B1" s="796"/>
      <c r="C1" s="141"/>
      <c r="F1" s="9"/>
      <c r="H1" s="337"/>
    </row>
    <row r="2" spans="1:14" s="9" customFormat="1" ht="24.95" customHeight="1" thickBot="1">
      <c r="A2" s="797" t="s">
        <v>483</v>
      </c>
      <c r="B2" s="797"/>
      <c r="C2" s="797"/>
      <c r="G2" s="769" t="s">
        <v>523</v>
      </c>
      <c r="H2" s="769"/>
      <c r="I2" s="769"/>
      <c r="K2" s="566"/>
      <c r="L2" s="566"/>
      <c r="M2" s="566"/>
      <c r="N2" s="314"/>
    </row>
    <row r="3" spans="1:14" s="9" customFormat="1" ht="20.100000000000001" customHeight="1">
      <c r="A3" s="798" t="s">
        <v>186</v>
      </c>
      <c r="B3" s="799"/>
      <c r="C3" s="800"/>
      <c r="D3" s="755" t="s">
        <v>484</v>
      </c>
      <c r="E3" s="761" t="s">
        <v>187</v>
      </c>
      <c r="F3" s="762"/>
      <c r="G3" s="761" t="s">
        <v>188</v>
      </c>
      <c r="H3" s="762"/>
      <c r="I3" s="18" t="s">
        <v>189</v>
      </c>
    </row>
    <row r="4" spans="1:14" s="9" customFormat="1" ht="12" customHeight="1">
      <c r="A4" s="801"/>
      <c r="B4" s="802"/>
      <c r="C4" s="803"/>
      <c r="D4" s="756"/>
      <c r="E4" s="763"/>
      <c r="F4" s="764"/>
      <c r="G4" s="763"/>
      <c r="H4" s="764"/>
      <c r="I4" s="17" t="s">
        <v>190</v>
      </c>
    </row>
    <row r="5" spans="1:14" ht="30" customHeight="1" thickBot="1">
      <c r="A5" s="820" t="s">
        <v>488</v>
      </c>
      <c r="B5" s="804" t="s">
        <v>194</v>
      </c>
      <c r="C5" s="805"/>
      <c r="D5" s="15">
        <v>6</v>
      </c>
      <c r="E5" s="765">
        <v>6</v>
      </c>
      <c r="F5" s="766"/>
      <c r="G5" s="357">
        <f>IF(COUNTA(E5)=0,"0  ",E5-D5)</f>
        <v>0</v>
      </c>
      <c r="H5" s="348"/>
      <c r="I5" s="25">
        <f t="shared" ref="I5:I10" si="0">IF(COUNTA(E5)=0,"",E5/D5*100)</f>
        <v>100</v>
      </c>
      <c r="K5" s="21"/>
    </row>
    <row r="6" spans="1:14" ht="30" customHeight="1" thickTop="1">
      <c r="A6" s="821"/>
      <c r="B6" s="809" t="s">
        <v>193</v>
      </c>
      <c r="C6" s="362" t="s">
        <v>195</v>
      </c>
      <c r="D6" s="19">
        <v>9</v>
      </c>
      <c r="E6" s="770">
        <v>7</v>
      </c>
      <c r="F6" s="771"/>
      <c r="G6" s="403">
        <f>IF(COUNTA(E6)=0,"",D6-E6)</f>
        <v>2</v>
      </c>
      <c r="H6" s="349"/>
      <c r="I6" s="26">
        <f t="shared" si="0"/>
        <v>77.777777777777786</v>
      </c>
    </row>
    <row r="7" spans="1:14" ht="30" customHeight="1">
      <c r="A7" s="821"/>
      <c r="B7" s="810"/>
      <c r="C7" s="336" t="s">
        <v>196</v>
      </c>
      <c r="D7" s="13">
        <v>1</v>
      </c>
      <c r="E7" s="757">
        <v>2</v>
      </c>
      <c r="F7" s="758"/>
      <c r="G7" s="404">
        <f>IF(COUNTA(E7)=0,"",D7-E7)</f>
        <v>-1</v>
      </c>
      <c r="H7" s="405"/>
      <c r="I7" s="27">
        <f t="shared" si="0"/>
        <v>200</v>
      </c>
    </row>
    <row r="8" spans="1:14" ht="30" customHeight="1">
      <c r="A8" s="821"/>
      <c r="B8" s="810"/>
      <c r="C8" s="336" t="s">
        <v>197</v>
      </c>
      <c r="D8" s="13">
        <v>1</v>
      </c>
      <c r="E8" s="757">
        <v>1</v>
      </c>
      <c r="F8" s="758"/>
      <c r="G8" s="359">
        <f>IF(COUNTA(E8)=0,"",D8-E8)</f>
        <v>0</v>
      </c>
      <c r="H8" s="354"/>
      <c r="I8" s="27">
        <f t="shared" si="0"/>
        <v>100</v>
      </c>
    </row>
    <row r="9" spans="1:14" ht="30" customHeight="1">
      <c r="A9" s="821"/>
      <c r="B9" s="810"/>
      <c r="C9" s="336" t="s">
        <v>198</v>
      </c>
      <c r="D9" s="13">
        <v>7</v>
      </c>
      <c r="E9" s="757">
        <v>5</v>
      </c>
      <c r="F9" s="758"/>
      <c r="G9" s="359">
        <f>IF(COUNTA(E9)=0,"",D9-E9)</f>
        <v>2</v>
      </c>
      <c r="H9" s="354"/>
      <c r="I9" s="27">
        <f t="shared" si="0"/>
        <v>71.428571428571431</v>
      </c>
    </row>
    <row r="10" spans="1:14" ht="30" customHeight="1">
      <c r="A10" s="821"/>
      <c r="B10" s="810"/>
      <c r="C10" s="336" t="s">
        <v>199</v>
      </c>
      <c r="D10" s="13">
        <v>1</v>
      </c>
      <c r="E10" s="757">
        <v>1</v>
      </c>
      <c r="F10" s="758"/>
      <c r="G10" s="359">
        <f>IF(COUNTA(E10)=0,"",D10-E10)</f>
        <v>0</v>
      </c>
      <c r="H10" s="354"/>
      <c r="I10" s="27">
        <f t="shared" si="0"/>
        <v>100</v>
      </c>
    </row>
    <row r="11" spans="1:14" s="86" customFormat="1" ht="15" customHeight="1">
      <c r="A11" s="821"/>
      <c r="B11" s="810"/>
      <c r="C11" s="363" t="s">
        <v>200</v>
      </c>
      <c r="D11" s="772" t="s">
        <v>373</v>
      </c>
      <c r="E11" s="788" t="s">
        <v>485</v>
      </c>
      <c r="F11" s="789" t="s">
        <v>390</v>
      </c>
      <c r="G11" s="767" t="s">
        <v>370</v>
      </c>
      <c r="H11" s="350"/>
      <c r="I11" s="759" t="s">
        <v>374</v>
      </c>
    </row>
    <row r="12" spans="1:14" s="86" customFormat="1" ht="15" customHeight="1">
      <c r="A12" s="821"/>
      <c r="B12" s="810"/>
      <c r="C12" s="343" t="s">
        <v>375</v>
      </c>
      <c r="D12" s="773"/>
      <c r="E12" s="790"/>
      <c r="F12" s="791"/>
      <c r="G12" s="768"/>
      <c r="H12" s="351"/>
      <c r="I12" s="760"/>
    </row>
    <row r="13" spans="1:14" ht="30" customHeight="1" thickBot="1">
      <c r="A13" s="822"/>
      <c r="B13" s="811"/>
      <c r="C13" s="342" t="s">
        <v>201</v>
      </c>
      <c r="D13" s="344" t="s">
        <v>487</v>
      </c>
      <c r="E13" s="776">
        <v>5</v>
      </c>
      <c r="F13" s="777"/>
      <c r="G13" s="345" t="s">
        <v>486</v>
      </c>
      <c r="H13" s="352"/>
      <c r="I13" s="346" t="s">
        <v>372</v>
      </c>
    </row>
    <row r="14" spans="1:14" ht="30" customHeight="1" thickTop="1" thickBot="1">
      <c r="A14" s="806" t="s">
        <v>202</v>
      </c>
      <c r="B14" s="807"/>
      <c r="C14" s="808"/>
      <c r="D14" s="14">
        <f>SUM(D6:D13)</f>
        <v>19</v>
      </c>
      <c r="E14" s="778">
        <f>SUM(E6:F13)</f>
        <v>21</v>
      </c>
      <c r="F14" s="779"/>
      <c r="G14" s="358">
        <f>SUM(G6:G13)</f>
        <v>3</v>
      </c>
      <c r="H14" s="353"/>
      <c r="I14" s="373"/>
    </row>
    <row r="15" spans="1:14" ht="30" customHeight="1">
      <c r="A15" s="823" t="s">
        <v>489</v>
      </c>
      <c r="B15" s="812" t="s">
        <v>192</v>
      </c>
      <c r="C15" s="364" t="s">
        <v>391</v>
      </c>
      <c r="D15" s="20">
        <v>9</v>
      </c>
      <c r="E15" s="471">
        <v>8</v>
      </c>
      <c r="F15" s="472"/>
      <c r="G15" s="473">
        <f>IF(COUNTA(E15)=0,"",D15-(E15+F15))</f>
        <v>1</v>
      </c>
      <c r="H15" s="474"/>
      <c r="I15" s="466">
        <f>IF(COUNTA(E15:F15)=0,"",(E15+F15)/D15*100)</f>
        <v>88.888888888888886</v>
      </c>
    </row>
    <row r="16" spans="1:14" s="86" customFormat="1" ht="30" customHeight="1">
      <c r="A16" s="824"/>
      <c r="B16" s="813"/>
      <c r="C16" s="365" t="s">
        <v>392</v>
      </c>
      <c r="D16" s="347" t="s">
        <v>390</v>
      </c>
      <c r="E16" s="475">
        <v>2</v>
      </c>
      <c r="F16" s="476">
        <v>1</v>
      </c>
      <c r="G16" s="477" t="s">
        <v>490</v>
      </c>
      <c r="H16" s="482"/>
      <c r="I16" s="467" t="s">
        <v>390</v>
      </c>
    </row>
    <row r="17" spans="1:10" ht="30" customHeight="1">
      <c r="A17" s="824"/>
      <c r="B17" s="813"/>
      <c r="C17" s="365" t="s">
        <v>393</v>
      </c>
      <c r="D17" s="13">
        <v>136</v>
      </c>
      <c r="E17" s="478">
        <v>66</v>
      </c>
      <c r="F17" s="479">
        <v>1</v>
      </c>
      <c r="G17" s="480">
        <f>IF(COUNTA(E17)=0,"",D17-(E17+F17))</f>
        <v>69</v>
      </c>
      <c r="H17" s="481"/>
      <c r="I17" s="468">
        <f>IF(COUNTA(E17:F17)=0,"",(E17+F17)/D17*100)</f>
        <v>49.264705882352942</v>
      </c>
    </row>
    <row r="18" spans="1:10" s="86" customFormat="1" ht="30" customHeight="1">
      <c r="A18" s="824"/>
      <c r="B18" s="813"/>
      <c r="C18" s="365" t="s">
        <v>395</v>
      </c>
      <c r="D18" s="13">
        <v>15</v>
      </c>
      <c r="E18" s="478">
        <v>14</v>
      </c>
      <c r="F18" s="479"/>
      <c r="G18" s="480">
        <f>IF(COUNTA(E18)=0,"",D18-(E18+F18))</f>
        <v>1</v>
      </c>
      <c r="H18" s="481"/>
      <c r="I18" s="468">
        <f>IF(COUNTA(E18:F18)=0,"",(E18+F18)/D18*100)</f>
        <v>93.333333333333329</v>
      </c>
    </row>
    <row r="19" spans="1:10" ht="15" customHeight="1">
      <c r="A19" s="824"/>
      <c r="B19" s="813"/>
      <c r="C19" s="366" t="s">
        <v>394</v>
      </c>
      <c r="D19" s="792" t="s">
        <v>373</v>
      </c>
      <c r="E19" s="786" t="s">
        <v>491</v>
      </c>
      <c r="F19" s="784"/>
      <c r="G19" s="780" t="s">
        <v>370</v>
      </c>
      <c r="H19" s="483"/>
      <c r="I19" s="782" t="s">
        <v>374</v>
      </c>
    </row>
    <row r="20" spans="1:10" s="86" customFormat="1" ht="15" customHeight="1">
      <c r="A20" s="824"/>
      <c r="B20" s="813"/>
      <c r="C20" s="367" t="s">
        <v>371</v>
      </c>
      <c r="D20" s="773"/>
      <c r="E20" s="787"/>
      <c r="F20" s="785"/>
      <c r="G20" s="781"/>
      <c r="H20" s="482"/>
      <c r="I20" s="783"/>
    </row>
    <row r="21" spans="1:10" ht="15" customHeight="1">
      <c r="A21" s="824"/>
      <c r="B21" s="813"/>
      <c r="C21" s="368" t="s">
        <v>433</v>
      </c>
      <c r="D21" s="772" t="s">
        <v>399</v>
      </c>
      <c r="E21" s="795" t="s">
        <v>491</v>
      </c>
      <c r="F21" s="793"/>
      <c r="G21" s="780" t="s">
        <v>370</v>
      </c>
      <c r="H21" s="484"/>
      <c r="I21" s="794" t="s">
        <v>374</v>
      </c>
    </row>
    <row r="22" spans="1:10" s="86" customFormat="1" ht="15" customHeight="1">
      <c r="A22" s="824"/>
      <c r="B22" s="813"/>
      <c r="C22" s="369" t="s">
        <v>434</v>
      </c>
      <c r="D22" s="773"/>
      <c r="E22" s="787"/>
      <c r="F22" s="785"/>
      <c r="G22" s="781"/>
      <c r="H22" s="482"/>
      <c r="I22" s="783"/>
    </row>
    <row r="23" spans="1:10" ht="30" customHeight="1" thickBot="1">
      <c r="A23" s="824"/>
      <c r="B23" s="813"/>
      <c r="C23" s="370" t="s">
        <v>396</v>
      </c>
      <c r="D23" s="15">
        <v>64</v>
      </c>
      <c r="E23" s="485">
        <v>48</v>
      </c>
      <c r="F23" s="486"/>
      <c r="G23" s="487">
        <f>IF(COUNTA(E23)=0,"",D23-(E23+F23))</f>
        <v>16</v>
      </c>
      <c r="H23" s="488"/>
      <c r="I23" s="469">
        <f>IF(COUNTA(E23:F23)=0,"",(E23+F23)/D23*100)</f>
        <v>75</v>
      </c>
    </row>
    <row r="24" spans="1:10" ht="30" customHeight="1" thickTop="1" thickBot="1">
      <c r="A24" s="824"/>
      <c r="B24" s="814"/>
      <c r="C24" s="371" t="s">
        <v>203</v>
      </c>
      <c r="D24" s="14">
        <f>SUM(D15:D23)</f>
        <v>224</v>
      </c>
      <c r="E24" s="326">
        <f>SUM(E15:E23)</f>
        <v>138</v>
      </c>
      <c r="F24" s="327">
        <f>SUM(F15:F23)</f>
        <v>2</v>
      </c>
      <c r="G24" s="489">
        <f>SUM(G15:G23)</f>
        <v>87</v>
      </c>
      <c r="H24" s="490"/>
      <c r="I24" s="491"/>
    </row>
    <row r="25" spans="1:10" ht="30" customHeight="1">
      <c r="A25" s="824"/>
      <c r="B25" s="815" t="s">
        <v>205</v>
      </c>
      <c r="C25" s="650"/>
      <c r="D25" s="387">
        <v>10</v>
      </c>
      <c r="E25" s="475">
        <v>7</v>
      </c>
      <c r="F25" s="476">
        <v>5</v>
      </c>
      <c r="G25" s="473">
        <f>IF(COUNTA(E25)=0,"",D25-E25)</f>
        <v>3</v>
      </c>
      <c r="H25" s="492"/>
      <c r="I25" s="470">
        <f>IF(COUNTA(E25)=0,"",E25/D25*100)</f>
        <v>70</v>
      </c>
    </row>
    <row r="26" spans="1:10" ht="30" customHeight="1">
      <c r="A26" s="824"/>
      <c r="B26" s="704" t="s">
        <v>208</v>
      </c>
      <c r="C26" s="623"/>
      <c r="D26" s="347" t="s">
        <v>390</v>
      </c>
      <c r="E26" s="478">
        <v>23</v>
      </c>
      <c r="F26" s="479">
        <v>2</v>
      </c>
      <c r="G26" s="477" t="s">
        <v>370</v>
      </c>
      <c r="H26" s="482"/>
      <c r="I26" s="467" t="s">
        <v>390</v>
      </c>
    </row>
    <row r="27" spans="1:10" ht="30" customHeight="1">
      <c r="A27" s="824"/>
      <c r="B27" s="816" t="s">
        <v>191</v>
      </c>
      <c r="C27" s="365" t="s">
        <v>206</v>
      </c>
      <c r="D27" s="387">
        <v>38</v>
      </c>
      <c r="E27" s="475">
        <v>9</v>
      </c>
      <c r="F27" s="476"/>
      <c r="G27" s="480">
        <f>IF(COUNTA(E27)=0,"",D27-E27)</f>
        <v>29</v>
      </c>
      <c r="H27" s="481"/>
      <c r="I27" s="468">
        <f>IF(COUNTA(E27)=0,"",E27/D27*100)</f>
        <v>23.684210526315788</v>
      </c>
    </row>
    <row r="28" spans="1:10" ht="30" customHeight="1" thickBot="1">
      <c r="A28" s="824"/>
      <c r="B28" s="817"/>
      <c r="C28" s="372" t="s">
        <v>207</v>
      </c>
      <c r="D28" s="15">
        <v>4</v>
      </c>
      <c r="E28" s="485">
        <v>3</v>
      </c>
      <c r="F28" s="486"/>
      <c r="G28" s="487">
        <f>IF(COUNTA(E28)=0,"",D28-E28)</f>
        <v>1</v>
      </c>
      <c r="H28" s="488"/>
      <c r="I28" s="469">
        <f>IF(COUNTA(E28)=0,"",E28/D28*100)</f>
        <v>75</v>
      </c>
      <c r="J28" s="82"/>
    </row>
    <row r="29" spans="1:10" ht="30" customHeight="1" thickTop="1" thickBot="1">
      <c r="A29" s="825"/>
      <c r="B29" s="818" t="s">
        <v>209</v>
      </c>
      <c r="C29" s="819"/>
      <c r="D29" s="28">
        <f>SUM(D25:D28)</f>
        <v>52</v>
      </c>
      <c r="E29" s="80">
        <f>SUM(E25:E28)</f>
        <v>42</v>
      </c>
      <c r="F29" s="29">
        <f>SUM(F25:F28)</f>
        <v>7</v>
      </c>
      <c r="G29" s="361">
        <f>SUM(G25:G28)</f>
        <v>33</v>
      </c>
      <c r="H29" s="356"/>
      <c r="I29" s="374"/>
    </row>
    <row r="30" spans="1:10" ht="30" customHeight="1" thickTop="1" thickBot="1">
      <c r="A30" s="806" t="s">
        <v>210</v>
      </c>
      <c r="B30" s="807"/>
      <c r="C30" s="808"/>
      <c r="D30" s="14">
        <f>D24+D29</f>
        <v>276</v>
      </c>
      <c r="E30" s="79">
        <f>E24+E29</f>
        <v>180</v>
      </c>
      <c r="F30" s="24">
        <f>F24+F29</f>
        <v>9</v>
      </c>
      <c r="G30" s="360">
        <f>G24+G29</f>
        <v>120</v>
      </c>
      <c r="H30" s="355"/>
      <c r="I30" s="373"/>
    </row>
    <row r="31" spans="1:10" ht="6" customHeight="1"/>
    <row r="32" spans="1:10" ht="50.1" customHeight="1">
      <c r="A32" s="774" t="s">
        <v>397</v>
      </c>
      <c r="B32" s="775"/>
      <c r="C32" s="775"/>
      <c r="D32" s="775"/>
      <c r="E32" s="775"/>
      <c r="F32" s="775"/>
      <c r="G32" s="775"/>
      <c r="H32" s="775"/>
      <c r="I32" s="775"/>
    </row>
  </sheetData>
  <sheetProtection selectLockedCells="1"/>
  <mergeCells count="41">
    <mergeCell ref="A1:B1"/>
    <mergeCell ref="A2:C2"/>
    <mergeCell ref="A3:C4"/>
    <mergeCell ref="B5:C5"/>
    <mergeCell ref="A30:C30"/>
    <mergeCell ref="B6:B13"/>
    <mergeCell ref="B15:B24"/>
    <mergeCell ref="B25:C25"/>
    <mergeCell ref="B26:C26"/>
    <mergeCell ref="B27:B28"/>
    <mergeCell ref="B29:C29"/>
    <mergeCell ref="A5:A13"/>
    <mergeCell ref="A15:A29"/>
    <mergeCell ref="A14:C14"/>
    <mergeCell ref="A32:I32"/>
    <mergeCell ref="E13:F13"/>
    <mergeCell ref="E14:F14"/>
    <mergeCell ref="G19:G20"/>
    <mergeCell ref="I19:I20"/>
    <mergeCell ref="F19:F20"/>
    <mergeCell ref="E19:E20"/>
    <mergeCell ref="D19:D20"/>
    <mergeCell ref="F21:F22"/>
    <mergeCell ref="G21:G22"/>
    <mergeCell ref="I21:I22"/>
    <mergeCell ref="D21:D22"/>
    <mergeCell ref="E21:E22"/>
    <mergeCell ref="G2:I2"/>
    <mergeCell ref="G3:H4"/>
    <mergeCell ref="E6:F6"/>
    <mergeCell ref="E7:F7"/>
    <mergeCell ref="D11:D12"/>
    <mergeCell ref="E11:F12"/>
    <mergeCell ref="D3:D4"/>
    <mergeCell ref="E8:F8"/>
    <mergeCell ref="E9:F9"/>
    <mergeCell ref="E10:F10"/>
    <mergeCell ref="I11:I12"/>
    <mergeCell ref="E3:F4"/>
    <mergeCell ref="E5:F5"/>
    <mergeCell ref="G11:G12"/>
  </mergeCells>
  <phoneticPr fontId="1"/>
  <dataValidations count="23">
    <dataValidation imeMode="hiragana" allowBlank="1" showInputMessage="1" showErrorMessage="1" sqref="F1:I2 I3:I4 O1:IV4 J1:K4 D1:E3 A2:A3 A1:C1 G3 B5:B6 C15:C24 C27:C28 B25:B27 C6:C13 A14 B15 A30 B29 L3:N4 L1:N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28" orientation="portrait" useFirstPageNumber="1" r:id="rId1"/>
  <headerFooter>
    <oddFooter>&amp;C‐ &amp;P ‐</oddFooter>
  </headerFooter>
  <ignoredErrors>
    <ignoredError sqref="D1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3"/>
  <sheetViews>
    <sheetView zoomScale="115" zoomScaleNormal="115" workbookViewId="0">
      <pane xSplit="2" ySplit="4" topLeftCell="C5" activePane="bottomRight" state="frozen"/>
      <selection activeCell="L20" sqref="L20"/>
      <selection pane="topRight" activeCell="L20" sqref="L20"/>
      <selection pane="bottomLeft" activeCell="L20" sqref="L20"/>
      <selection pane="bottomRight" activeCell="A2" sqref="A2:F2"/>
    </sheetView>
  </sheetViews>
  <sheetFormatPr defaultColWidth="9" defaultRowHeight="13.5"/>
  <cols>
    <col min="1" max="2" width="4.625" customWidth="1"/>
    <col min="3" max="3" width="5.25" style="30" customWidth="1"/>
    <col min="4" max="4" width="4.25" style="30" customWidth="1"/>
    <col min="5" max="5" width="2.75" style="30" customWidth="1"/>
    <col min="6" max="6" width="5" style="39" customWidth="1"/>
    <col min="7" max="7" width="0.625" style="39" customWidth="1"/>
    <col min="8" max="8" width="24.625" customWidth="1"/>
    <col min="9" max="9" width="4.875" style="39" customWidth="1"/>
    <col min="10" max="10" width="3.375" style="39" customWidth="1"/>
    <col min="11" max="11" width="3.375" style="42" customWidth="1"/>
    <col min="12" max="12" width="16.75" customWidth="1"/>
    <col min="13" max="13" width="5.75" customWidth="1"/>
    <col min="15" max="18" width="10.625" customWidth="1"/>
    <col min="19" max="19" width="9.875" customWidth="1"/>
    <col min="20" max="21" width="12.125" customWidth="1"/>
    <col min="22" max="22" width="17.875" customWidth="1"/>
  </cols>
  <sheetData>
    <row r="1" spans="1:22" s="11" customFormat="1" ht="26.25" customHeight="1">
      <c r="A1" s="796"/>
      <c r="B1" s="796"/>
      <c r="C1" s="2"/>
      <c r="D1" s="2"/>
      <c r="E1" s="2"/>
      <c r="F1" s="40"/>
      <c r="G1" s="40"/>
      <c r="I1" s="40"/>
      <c r="J1" s="40"/>
      <c r="K1" s="41"/>
    </row>
    <row r="2" spans="1:22" s="11" customFormat="1" ht="26.25" customHeight="1" thickBot="1">
      <c r="A2" s="864" t="s">
        <v>510</v>
      </c>
      <c r="B2" s="864"/>
      <c r="C2" s="864"/>
      <c r="D2" s="864"/>
      <c r="E2" s="864"/>
      <c r="F2" s="864"/>
      <c r="G2" s="40"/>
      <c r="I2" s="40"/>
      <c r="J2" s="40"/>
      <c r="K2" s="41"/>
      <c r="U2" s="857" t="s">
        <v>522</v>
      </c>
      <c r="V2" s="857"/>
    </row>
    <row r="3" spans="1:22" ht="16.350000000000001" customHeight="1">
      <c r="A3" s="838" t="s">
        <v>431</v>
      </c>
      <c r="B3" s="839"/>
      <c r="C3" s="851" t="s">
        <v>428</v>
      </c>
      <c r="D3" s="852"/>
      <c r="E3" s="852"/>
      <c r="F3" s="852"/>
      <c r="G3" s="839"/>
      <c r="H3" s="855" t="s">
        <v>247</v>
      </c>
      <c r="I3" s="851" t="s">
        <v>429</v>
      </c>
      <c r="J3" s="852"/>
      <c r="K3" s="839"/>
      <c r="L3" s="865" t="s">
        <v>430</v>
      </c>
      <c r="M3" s="228" t="s">
        <v>422</v>
      </c>
      <c r="N3" s="228" t="s">
        <v>423</v>
      </c>
      <c r="O3" s="228" t="s">
        <v>424</v>
      </c>
      <c r="P3" s="228" t="s">
        <v>425</v>
      </c>
      <c r="Q3" s="228" t="s">
        <v>412</v>
      </c>
      <c r="R3" s="228" t="s">
        <v>426</v>
      </c>
      <c r="S3" s="228" t="s">
        <v>413</v>
      </c>
      <c r="T3" s="228" t="s">
        <v>427</v>
      </c>
      <c r="U3" s="228" t="s">
        <v>414</v>
      </c>
      <c r="V3" s="867" t="s">
        <v>248</v>
      </c>
    </row>
    <row r="4" spans="1:22" s="86" customFormat="1" ht="16.350000000000001" customHeight="1" thickBot="1">
      <c r="A4" s="840"/>
      <c r="B4" s="841"/>
      <c r="C4" s="853"/>
      <c r="D4" s="854"/>
      <c r="E4" s="854"/>
      <c r="F4" s="854"/>
      <c r="G4" s="841"/>
      <c r="H4" s="856"/>
      <c r="I4" s="853"/>
      <c r="J4" s="854"/>
      <c r="K4" s="841"/>
      <c r="L4" s="866"/>
      <c r="M4" s="230" t="s">
        <v>415</v>
      </c>
      <c r="N4" s="230" t="s">
        <v>407</v>
      </c>
      <c r="O4" s="230" t="s">
        <v>408</v>
      </c>
      <c r="P4" s="230" t="s">
        <v>409</v>
      </c>
      <c r="Q4" s="230" t="s">
        <v>409</v>
      </c>
      <c r="R4" s="230" t="s">
        <v>409</v>
      </c>
      <c r="S4" s="230" t="s">
        <v>410</v>
      </c>
      <c r="T4" s="230" t="s">
        <v>411</v>
      </c>
      <c r="U4" s="230" t="s">
        <v>411</v>
      </c>
      <c r="V4" s="868"/>
    </row>
    <row r="5" spans="1:22" ht="20.45" customHeight="1">
      <c r="A5" s="858" t="s">
        <v>250</v>
      </c>
      <c r="B5" s="859"/>
      <c r="C5" s="282" t="s">
        <v>246</v>
      </c>
      <c r="D5" s="283">
        <v>502</v>
      </c>
      <c r="E5" s="283" t="s">
        <v>548</v>
      </c>
      <c r="F5" s="284">
        <v>2576</v>
      </c>
      <c r="G5" s="293"/>
      <c r="H5" s="265" t="s">
        <v>456</v>
      </c>
      <c r="I5" s="181" t="str">
        <f>IF(J5=0,"","平成")</f>
        <v>平成</v>
      </c>
      <c r="J5" s="217">
        <v>27</v>
      </c>
      <c r="K5" s="182" t="str">
        <f>IF(J5=0,"","年")</f>
        <v>年</v>
      </c>
      <c r="L5" s="315" t="s">
        <v>416</v>
      </c>
      <c r="M5" s="184">
        <v>91</v>
      </c>
      <c r="N5" s="185"/>
      <c r="O5" s="184">
        <v>1240</v>
      </c>
      <c r="P5" s="184">
        <v>3850</v>
      </c>
      <c r="Q5" s="184">
        <v>1690</v>
      </c>
      <c r="R5" s="184">
        <v>1510</v>
      </c>
      <c r="S5" s="184">
        <v>5</v>
      </c>
      <c r="T5" s="184">
        <v>980</v>
      </c>
      <c r="U5" s="184">
        <v>1255</v>
      </c>
      <c r="V5" s="175">
        <v>42278</v>
      </c>
    </row>
    <row r="6" spans="1:22" ht="20.45" customHeight="1">
      <c r="A6" s="860"/>
      <c r="B6" s="861"/>
      <c r="C6" s="206" t="str">
        <f t="shared" ref="C6:C39" si="0">IF(D6=0,"","和泉")</f>
        <v>和泉</v>
      </c>
      <c r="D6" s="285">
        <v>880</v>
      </c>
      <c r="E6" s="285" t="s">
        <v>253</v>
      </c>
      <c r="F6" s="286">
        <v>1001</v>
      </c>
      <c r="G6" s="294"/>
      <c r="H6" s="263" t="s">
        <v>239</v>
      </c>
      <c r="I6" s="190" t="str">
        <f t="shared" ref="I6:I39" si="1">IF(J6=0,"","平成")</f>
        <v>平成</v>
      </c>
      <c r="J6" s="218">
        <v>22</v>
      </c>
      <c r="K6" s="191" t="str">
        <f t="shared" ref="K6:K39" si="2">IF(J6=0,"","年")</f>
        <v>年</v>
      </c>
      <c r="L6" s="316" t="s">
        <v>417</v>
      </c>
      <c r="M6" s="193">
        <v>53</v>
      </c>
      <c r="N6" s="194"/>
      <c r="O6" s="193">
        <v>650</v>
      </c>
      <c r="P6" s="193">
        <v>3390</v>
      </c>
      <c r="Q6" s="193">
        <v>1470</v>
      </c>
      <c r="R6" s="193">
        <v>1960</v>
      </c>
      <c r="S6" s="193">
        <v>4</v>
      </c>
      <c r="T6" s="193">
        <v>910</v>
      </c>
      <c r="U6" s="193">
        <v>1380</v>
      </c>
      <c r="V6" s="173">
        <v>40452</v>
      </c>
    </row>
    <row r="7" spans="1:22" ht="20.45" customHeight="1">
      <c r="A7" s="860"/>
      <c r="B7" s="861"/>
      <c r="C7" s="206" t="str">
        <f t="shared" si="0"/>
        <v>和泉</v>
      </c>
      <c r="D7" s="285">
        <v>800</v>
      </c>
      <c r="E7" s="285" t="s">
        <v>254</v>
      </c>
      <c r="F7" s="286">
        <v>292</v>
      </c>
      <c r="G7" s="294"/>
      <c r="H7" s="263" t="s">
        <v>243</v>
      </c>
      <c r="I7" s="190" t="str">
        <f t="shared" si="1"/>
        <v>平成</v>
      </c>
      <c r="J7" s="218">
        <v>17</v>
      </c>
      <c r="K7" s="191" t="str">
        <f t="shared" si="2"/>
        <v>年</v>
      </c>
      <c r="L7" s="316" t="s">
        <v>418</v>
      </c>
      <c r="M7" s="193">
        <v>120</v>
      </c>
      <c r="N7" s="194"/>
      <c r="O7" s="193">
        <v>1990</v>
      </c>
      <c r="P7" s="193">
        <v>4690</v>
      </c>
      <c r="Q7" s="193">
        <v>1690</v>
      </c>
      <c r="R7" s="193">
        <v>2200</v>
      </c>
      <c r="S7" s="193">
        <v>9</v>
      </c>
      <c r="T7" s="193">
        <v>1780</v>
      </c>
      <c r="U7" s="193">
        <v>2775</v>
      </c>
      <c r="V7" s="173">
        <v>38534</v>
      </c>
    </row>
    <row r="8" spans="1:22" ht="20.45" customHeight="1">
      <c r="A8" s="860"/>
      <c r="B8" s="861"/>
      <c r="C8" s="206" t="str">
        <f t="shared" si="0"/>
        <v>和泉</v>
      </c>
      <c r="D8" s="285">
        <v>480</v>
      </c>
      <c r="E8" s="285" t="s">
        <v>406</v>
      </c>
      <c r="F8" s="286">
        <v>4894</v>
      </c>
      <c r="G8" s="294"/>
      <c r="H8" s="263" t="s">
        <v>241</v>
      </c>
      <c r="I8" s="190" t="str">
        <f t="shared" si="1"/>
        <v>平成</v>
      </c>
      <c r="J8" s="218">
        <v>29</v>
      </c>
      <c r="K8" s="191" t="str">
        <f t="shared" si="2"/>
        <v>年</v>
      </c>
      <c r="L8" s="316" t="s">
        <v>417</v>
      </c>
      <c r="M8" s="193">
        <v>53</v>
      </c>
      <c r="N8" s="194"/>
      <c r="O8" s="193">
        <v>650</v>
      </c>
      <c r="P8" s="193">
        <v>3390</v>
      </c>
      <c r="Q8" s="193">
        <v>1470</v>
      </c>
      <c r="R8" s="193">
        <v>1960</v>
      </c>
      <c r="S8" s="193">
        <v>4</v>
      </c>
      <c r="T8" s="193">
        <v>900</v>
      </c>
      <c r="U8" s="193">
        <v>1270</v>
      </c>
      <c r="V8" s="173">
        <v>42887</v>
      </c>
    </row>
    <row r="9" spans="1:22" s="86" customFormat="1" ht="20.45" customHeight="1">
      <c r="A9" s="860"/>
      <c r="B9" s="861"/>
      <c r="C9" s="287" t="str">
        <f>IF(D9=0,"","和泉")</f>
        <v>和泉</v>
      </c>
      <c r="D9" s="288">
        <v>536</v>
      </c>
      <c r="E9" s="288" t="s">
        <v>455</v>
      </c>
      <c r="F9" s="289">
        <v>70</v>
      </c>
      <c r="G9" s="295"/>
      <c r="H9" s="263" t="s">
        <v>472</v>
      </c>
      <c r="I9" s="257" t="str">
        <f t="shared" si="1"/>
        <v>平成</v>
      </c>
      <c r="J9" s="258">
        <v>30</v>
      </c>
      <c r="K9" s="259" t="str">
        <f t="shared" si="2"/>
        <v>年</v>
      </c>
      <c r="L9" s="317" t="s">
        <v>468</v>
      </c>
      <c r="M9" s="312">
        <v>99</v>
      </c>
      <c r="N9" s="261"/>
      <c r="O9" s="260">
        <v>1790</v>
      </c>
      <c r="P9" s="260">
        <v>4690</v>
      </c>
      <c r="Q9" s="260">
        <v>1690</v>
      </c>
      <c r="R9" s="260">
        <v>1820</v>
      </c>
      <c r="S9" s="260">
        <v>7</v>
      </c>
      <c r="T9" s="260">
        <v>1610</v>
      </c>
      <c r="U9" s="260">
        <v>1995</v>
      </c>
      <c r="V9" s="262">
        <v>43221</v>
      </c>
    </row>
    <row r="10" spans="1:22" ht="20.45" customHeight="1" thickBot="1">
      <c r="A10" s="862"/>
      <c r="B10" s="863"/>
      <c r="C10" s="290" t="str">
        <f>IF(D10=0,"","和泉")</f>
        <v>和泉</v>
      </c>
      <c r="D10" s="291">
        <v>880</v>
      </c>
      <c r="E10" s="291" t="s">
        <v>457</v>
      </c>
      <c r="F10" s="292">
        <v>2232</v>
      </c>
      <c r="G10" s="296"/>
      <c r="H10" s="264" t="s">
        <v>458</v>
      </c>
      <c r="I10" s="199" t="str">
        <f t="shared" si="1"/>
        <v>平成</v>
      </c>
      <c r="J10" s="219">
        <v>30</v>
      </c>
      <c r="K10" s="200" t="str">
        <f t="shared" si="2"/>
        <v>年</v>
      </c>
      <c r="L10" s="318" t="s">
        <v>469</v>
      </c>
      <c r="M10" s="313">
        <v>53</v>
      </c>
      <c r="N10" s="202"/>
      <c r="O10" s="201">
        <v>650</v>
      </c>
      <c r="P10" s="201">
        <v>3390</v>
      </c>
      <c r="Q10" s="201">
        <v>1470</v>
      </c>
      <c r="R10" s="201">
        <v>1940</v>
      </c>
      <c r="S10" s="201">
        <v>4</v>
      </c>
      <c r="T10" s="201">
        <v>940</v>
      </c>
      <c r="U10" s="201">
        <v>1400</v>
      </c>
      <c r="V10" s="174">
        <v>43435</v>
      </c>
    </row>
    <row r="11" spans="1:22" ht="20.45" customHeight="1">
      <c r="A11" s="829" t="s">
        <v>249</v>
      </c>
      <c r="B11" s="842" t="s">
        <v>251</v>
      </c>
      <c r="C11" s="297" t="str">
        <f>IF(D11=0,"","和泉")</f>
        <v>和泉</v>
      </c>
      <c r="D11" s="298">
        <v>800</v>
      </c>
      <c r="E11" s="298" t="s">
        <v>254</v>
      </c>
      <c r="F11" s="299">
        <v>873</v>
      </c>
      <c r="G11" s="300"/>
      <c r="H11" s="265" t="s">
        <v>464</v>
      </c>
      <c r="I11" s="204" t="str">
        <f>IF(J11=0,"","平成")</f>
        <v>平成</v>
      </c>
      <c r="J11" s="220">
        <v>17</v>
      </c>
      <c r="K11" s="205" t="str">
        <f>IF(J11=0,"","年")</f>
        <v>年</v>
      </c>
      <c r="L11" s="319" t="s">
        <v>290</v>
      </c>
      <c r="M11" s="203">
        <v>150</v>
      </c>
      <c r="N11" s="214">
        <v>2.2000000000000002</v>
      </c>
      <c r="O11" s="203">
        <v>4000</v>
      </c>
      <c r="P11" s="203">
        <v>5710</v>
      </c>
      <c r="Q11" s="203">
        <v>1900</v>
      </c>
      <c r="R11" s="203">
        <v>2740</v>
      </c>
      <c r="S11" s="203">
        <v>6</v>
      </c>
      <c r="T11" s="203">
        <v>4850</v>
      </c>
      <c r="U11" s="203">
        <v>6080</v>
      </c>
      <c r="V11" s="177">
        <v>38687</v>
      </c>
    </row>
    <row r="12" spans="1:22" ht="20.45" customHeight="1">
      <c r="A12" s="830"/>
      <c r="B12" s="843"/>
      <c r="C12" s="231" t="str">
        <f>IF(D12=0,"","和泉")</f>
        <v>和泉</v>
      </c>
      <c r="D12" s="186">
        <v>830</v>
      </c>
      <c r="E12" s="186" t="s">
        <v>283</v>
      </c>
      <c r="F12" s="187">
        <v>1608</v>
      </c>
      <c r="G12" s="188"/>
      <c r="H12" s="189" t="s">
        <v>231</v>
      </c>
      <c r="I12" s="190" t="s">
        <v>359</v>
      </c>
      <c r="J12" s="218">
        <v>28</v>
      </c>
      <c r="K12" s="191" t="str">
        <f>IF(J12=0,"","年")</f>
        <v>年</v>
      </c>
      <c r="L12" s="316" t="s">
        <v>360</v>
      </c>
      <c r="M12" s="193">
        <v>220</v>
      </c>
      <c r="N12" s="194">
        <v>2.2000000000000002</v>
      </c>
      <c r="O12" s="193">
        <v>6400</v>
      </c>
      <c r="P12" s="193">
        <v>7500</v>
      </c>
      <c r="Q12" s="193">
        <v>2330</v>
      </c>
      <c r="R12" s="193">
        <v>3020</v>
      </c>
      <c r="S12" s="193">
        <v>6</v>
      </c>
      <c r="T12" s="203">
        <v>11670</v>
      </c>
      <c r="U12" s="193">
        <v>12900</v>
      </c>
      <c r="V12" s="173">
        <v>42583</v>
      </c>
    </row>
    <row r="13" spans="1:22" ht="20.45" customHeight="1">
      <c r="A13" s="830"/>
      <c r="B13" s="843"/>
      <c r="C13" s="231" t="str">
        <f t="shared" si="0"/>
        <v>和泉</v>
      </c>
      <c r="D13" s="186">
        <v>833</v>
      </c>
      <c r="E13" s="186" t="s">
        <v>256</v>
      </c>
      <c r="F13" s="187">
        <v>119</v>
      </c>
      <c r="G13" s="188"/>
      <c r="H13" s="189" t="s">
        <v>199</v>
      </c>
      <c r="I13" s="190" t="str">
        <f t="shared" si="1"/>
        <v>平成</v>
      </c>
      <c r="J13" s="218">
        <v>24</v>
      </c>
      <c r="K13" s="191" t="str">
        <f t="shared" si="2"/>
        <v>年</v>
      </c>
      <c r="L13" s="192" t="s">
        <v>471</v>
      </c>
      <c r="M13" s="193">
        <v>220</v>
      </c>
      <c r="N13" s="194"/>
      <c r="O13" s="193">
        <v>6400</v>
      </c>
      <c r="P13" s="193">
        <v>7800</v>
      </c>
      <c r="Q13" s="193">
        <v>2300</v>
      </c>
      <c r="R13" s="193">
        <v>3170</v>
      </c>
      <c r="S13" s="193">
        <v>6</v>
      </c>
      <c r="T13" s="193">
        <v>11640</v>
      </c>
      <c r="U13" s="193">
        <v>11970</v>
      </c>
      <c r="V13" s="173">
        <v>41214</v>
      </c>
    </row>
    <row r="14" spans="1:22" ht="20.45" customHeight="1">
      <c r="A14" s="830"/>
      <c r="B14" s="843"/>
      <c r="C14" s="231" t="str">
        <f t="shared" si="0"/>
        <v>和泉</v>
      </c>
      <c r="D14" s="186">
        <v>800</v>
      </c>
      <c r="E14" s="186" t="s">
        <v>256</v>
      </c>
      <c r="F14" s="187">
        <v>1089</v>
      </c>
      <c r="G14" s="188"/>
      <c r="H14" s="189" t="s">
        <v>230</v>
      </c>
      <c r="I14" s="190" t="str">
        <f t="shared" si="1"/>
        <v>平成</v>
      </c>
      <c r="J14" s="218">
        <v>24</v>
      </c>
      <c r="K14" s="191" t="str">
        <f t="shared" si="2"/>
        <v>年</v>
      </c>
      <c r="L14" s="316" t="s">
        <v>285</v>
      </c>
      <c r="M14" s="193">
        <v>380</v>
      </c>
      <c r="N14" s="194"/>
      <c r="O14" s="193">
        <v>8860</v>
      </c>
      <c r="P14" s="193">
        <v>10620</v>
      </c>
      <c r="Q14" s="193">
        <v>2490</v>
      </c>
      <c r="R14" s="193">
        <v>3500</v>
      </c>
      <c r="S14" s="193">
        <v>6</v>
      </c>
      <c r="T14" s="193">
        <v>19700</v>
      </c>
      <c r="U14" s="193">
        <v>20300</v>
      </c>
      <c r="V14" s="173">
        <v>40909</v>
      </c>
    </row>
    <row r="15" spans="1:22" ht="20.45" customHeight="1">
      <c r="A15" s="830"/>
      <c r="B15" s="843"/>
      <c r="C15" s="301" t="str">
        <f t="shared" si="0"/>
        <v>和泉</v>
      </c>
      <c r="D15" s="285">
        <v>833</v>
      </c>
      <c r="E15" s="285" t="s">
        <v>257</v>
      </c>
      <c r="F15" s="286">
        <v>119</v>
      </c>
      <c r="G15" s="294"/>
      <c r="H15" s="263" t="s">
        <v>236</v>
      </c>
      <c r="I15" s="190" t="str">
        <f t="shared" si="1"/>
        <v>平成</v>
      </c>
      <c r="J15" s="218">
        <v>25</v>
      </c>
      <c r="K15" s="191" t="str">
        <f t="shared" si="2"/>
        <v>年</v>
      </c>
      <c r="L15" s="316" t="s">
        <v>286</v>
      </c>
      <c r="M15" s="193">
        <v>151</v>
      </c>
      <c r="N15" s="194"/>
      <c r="O15" s="193">
        <v>2690</v>
      </c>
      <c r="P15" s="193">
        <v>5620</v>
      </c>
      <c r="Q15" s="193">
        <v>1890</v>
      </c>
      <c r="R15" s="193">
        <v>2490</v>
      </c>
      <c r="S15" s="193">
        <v>7</v>
      </c>
      <c r="T15" s="193">
        <v>2790</v>
      </c>
      <c r="U15" s="193">
        <v>3175</v>
      </c>
      <c r="V15" s="173">
        <v>41579</v>
      </c>
    </row>
    <row r="16" spans="1:22" ht="20.45" customHeight="1">
      <c r="A16" s="830"/>
      <c r="B16" s="843"/>
      <c r="C16" s="301" t="str">
        <f t="shared" si="0"/>
        <v>和泉</v>
      </c>
      <c r="D16" s="285">
        <v>830</v>
      </c>
      <c r="E16" s="285" t="s">
        <v>283</v>
      </c>
      <c r="F16" s="286">
        <v>1611</v>
      </c>
      <c r="G16" s="294"/>
      <c r="H16" s="263" t="s">
        <v>236</v>
      </c>
      <c r="I16" s="190" t="str">
        <f>IF(J16=0,"","平成")</f>
        <v>平成</v>
      </c>
      <c r="J16" s="218">
        <v>28</v>
      </c>
      <c r="K16" s="191" t="str">
        <f>IF(J16=0,"","年")</f>
        <v>年</v>
      </c>
      <c r="L16" s="316" t="s">
        <v>286</v>
      </c>
      <c r="M16" s="193">
        <v>151</v>
      </c>
      <c r="N16" s="194"/>
      <c r="O16" s="193">
        <v>2690</v>
      </c>
      <c r="P16" s="193">
        <v>5650</v>
      </c>
      <c r="Q16" s="193">
        <v>1890</v>
      </c>
      <c r="R16" s="193">
        <v>2490</v>
      </c>
      <c r="S16" s="193">
        <v>7</v>
      </c>
      <c r="T16" s="193">
        <v>2840</v>
      </c>
      <c r="U16" s="193">
        <v>3225</v>
      </c>
      <c r="V16" s="173">
        <v>42675</v>
      </c>
    </row>
    <row r="17" spans="1:23" s="86" customFormat="1" ht="20.45" customHeight="1">
      <c r="A17" s="830"/>
      <c r="B17" s="843"/>
      <c r="C17" s="301" t="str">
        <f>IF(D17=0,"","和泉")</f>
        <v>和泉</v>
      </c>
      <c r="D17" s="285">
        <v>833</v>
      </c>
      <c r="E17" s="285" t="s">
        <v>421</v>
      </c>
      <c r="F17" s="286">
        <v>119</v>
      </c>
      <c r="G17" s="294"/>
      <c r="H17" s="263" t="s">
        <v>503</v>
      </c>
      <c r="I17" s="190" t="str">
        <f>IF(J17=0,"","平成")</f>
        <v>平成</v>
      </c>
      <c r="J17" s="218">
        <v>24</v>
      </c>
      <c r="K17" s="191" t="str">
        <f>IF(J17=0,"","年")</f>
        <v>年</v>
      </c>
      <c r="L17" s="316" t="s">
        <v>286</v>
      </c>
      <c r="M17" s="193">
        <v>151</v>
      </c>
      <c r="N17" s="194"/>
      <c r="O17" s="193">
        <v>2690</v>
      </c>
      <c r="P17" s="193">
        <v>5620</v>
      </c>
      <c r="Q17" s="193">
        <v>1900</v>
      </c>
      <c r="R17" s="193">
        <v>2490</v>
      </c>
      <c r="S17" s="193">
        <v>7</v>
      </c>
      <c r="T17" s="193">
        <v>2830</v>
      </c>
      <c r="U17" s="193">
        <v>3215</v>
      </c>
      <c r="V17" s="173">
        <v>41214</v>
      </c>
    </row>
    <row r="18" spans="1:23" ht="20.45" customHeight="1">
      <c r="A18" s="830"/>
      <c r="B18" s="843"/>
      <c r="C18" s="231" t="str">
        <f>IF(D18=0,"","和泉")</f>
        <v>和泉</v>
      </c>
      <c r="D18" s="186">
        <v>800</v>
      </c>
      <c r="E18" s="186" t="s">
        <v>254</v>
      </c>
      <c r="F18" s="187">
        <v>6072</v>
      </c>
      <c r="G18" s="188"/>
      <c r="H18" s="189" t="s">
        <v>204</v>
      </c>
      <c r="I18" s="190" t="str">
        <f>IF(J18=0,"","平成")</f>
        <v>平成</v>
      </c>
      <c r="J18" s="218">
        <v>25</v>
      </c>
      <c r="K18" s="191" t="str">
        <f>IF(J18=0,"","年")</f>
        <v>年</v>
      </c>
      <c r="L18" s="316" t="s">
        <v>287</v>
      </c>
      <c r="M18" s="193">
        <v>151</v>
      </c>
      <c r="N18" s="194"/>
      <c r="O18" s="193">
        <v>2690</v>
      </c>
      <c r="P18" s="193">
        <v>5380</v>
      </c>
      <c r="Q18" s="193">
        <v>1880</v>
      </c>
      <c r="R18" s="193">
        <v>2450</v>
      </c>
      <c r="S18" s="193">
        <v>8</v>
      </c>
      <c r="T18" s="193">
        <v>2490</v>
      </c>
      <c r="U18" s="193">
        <v>2930</v>
      </c>
      <c r="V18" s="173">
        <v>41548</v>
      </c>
    </row>
    <row r="19" spans="1:23" ht="20.45" customHeight="1">
      <c r="A19" s="830"/>
      <c r="B19" s="843"/>
      <c r="C19" s="231" t="str">
        <f>IF(D19=0,"","和泉")</f>
        <v>和泉</v>
      </c>
      <c r="D19" s="186">
        <v>830</v>
      </c>
      <c r="E19" s="186" t="s">
        <v>254</v>
      </c>
      <c r="F19" s="187">
        <v>2102</v>
      </c>
      <c r="G19" s="188"/>
      <c r="H19" s="189" t="s">
        <v>516</v>
      </c>
      <c r="I19" s="190" t="s">
        <v>518</v>
      </c>
      <c r="J19" s="218">
        <v>3</v>
      </c>
      <c r="K19" s="191" t="str">
        <f>IF(J19=0,"","年")</f>
        <v>年</v>
      </c>
      <c r="L19" s="321" t="s">
        <v>546</v>
      </c>
      <c r="M19" s="208">
        <v>109</v>
      </c>
      <c r="N19" s="209"/>
      <c r="O19" s="208">
        <v>1590</v>
      </c>
      <c r="P19" s="208">
        <v>4410</v>
      </c>
      <c r="Q19" s="208">
        <v>1690</v>
      </c>
      <c r="R19" s="208">
        <v>1990</v>
      </c>
      <c r="S19" s="208">
        <v>5</v>
      </c>
      <c r="T19" s="208">
        <v>1450</v>
      </c>
      <c r="U19" s="208">
        <v>2025</v>
      </c>
      <c r="V19" s="176">
        <v>44272</v>
      </c>
      <c r="W19" s="500"/>
    </row>
    <row r="20" spans="1:23" ht="20.45" customHeight="1">
      <c r="A20" s="830"/>
      <c r="B20" s="843"/>
      <c r="C20" s="231" t="str">
        <f t="shared" si="0"/>
        <v>和泉</v>
      </c>
      <c r="D20" s="186">
        <v>880</v>
      </c>
      <c r="E20" s="186" t="s">
        <v>253</v>
      </c>
      <c r="F20" s="187">
        <v>2556</v>
      </c>
      <c r="G20" s="188"/>
      <c r="H20" s="189" t="s">
        <v>517</v>
      </c>
      <c r="I20" s="190" t="s">
        <v>518</v>
      </c>
      <c r="J20" s="218">
        <v>3</v>
      </c>
      <c r="K20" s="191" t="str">
        <f t="shared" si="2"/>
        <v>年</v>
      </c>
      <c r="L20" s="321" t="s">
        <v>547</v>
      </c>
      <c r="M20" s="208">
        <v>53</v>
      </c>
      <c r="N20" s="209"/>
      <c r="O20" s="208">
        <v>650</v>
      </c>
      <c r="P20" s="208">
        <v>3390</v>
      </c>
      <c r="Q20" s="208">
        <v>1470</v>
      </c>
      <c r="R20" s="208">
        <v>1920</v>
      </c>
      <c r="S20" s="208">
        <v>4</v>
      </c>
      <c r="T20" s="208">
        <v>250</v>
      </c>
      <c r="U20" s="208">
        <v>1390</v>
      </c>
      <c r="V20" s="176">
        <v>44224</v>
      </c>
      <c r="W20" s="500"/>
    </row>
    <row r="21" spans="1:23" s="12" customFormat="1" ht="20.45" customHeight="1">
      <c r="A21" s="830"/>
      <c r="B21" s="843"/>
      <c r="C21" s="231" t="str">
        <f t="shared" si="0"/>
        <v>和泉</v>
      </c>
      <c r="D21" s="186">
        <v>800</v>
      </c>
      <c r="E21" s="186" t="s">
        <v>254</v>
      </c>
      <c r="F21" s="187">
        <v>4055</v>
      </c>
      <c r="G21" s="188"/>
      <c r="H21" s="189" t="s">
        <v>240</v>
      </c>
      <c r="I21" s="190" t="str">
        <f t="shared" si="1"/>
        <v>平成</v>
      </c>
      <c r="J21" s="218">
        <v>21</v>
      </c>
      <c r="K21" s="191" t="str">
        <f t="shared" si="2"/>
        <v>年</v>
      </c>
      <c r="L21" s="316" t="s">
        <v>451</v>
      </c>
      <c r="M21" s="193">
        <v>150</v>
      </c>
      <c r="N21" s="194"/>
      <c r="O21" s="193">
        <v>1990</v>
      </c>
      <c r="P21" s="193">
        <v>4770</v>
      </c>
      <c r="Q21" s="193">
        <v>1690</v>
      </c>
      <c r="R21" s="193">
        <v>2150</v>
      </c>
      <c r="S21" s="193">
        <v>3</v>
      </c>
      <c r="T21" s="193">
        <v>1940</v>
      </c>
      <c r="U21" s="193">
        <v>3605</v>
      </c>
      <c r="V21" s="173">
        <v>40118</v>
      </c>
    </row>
    <row r="22" spans="1:23" ht="20.45" customHeight="1" thickBot="1">
      <c r="A22" s="830"/>
      <c r="B22" s="844"/>
      <c r="C22" s="233" t="s">
        <v>246</v>
      </c>
      <c r="D22" s="195">
        <v>830</v>
      </c>
      <c r="E22" s="195" t="s">
        <v>258</v>
      </c>
      <c r="F22" s="196">
        <v>1803</v>
      </c>
      <c r="G22" s="197"/>
      <c r="H22" s="323" t="s">
        <v>446</v>
      </c>
      <c r="I22" s="199" t="s">
        <v>447</v>
      </c>
      <c r="J22" s="219">
        <v>30</v>
      </c>
      <c r="K22" s="200" t="s">
        <v>448</v>
      </c>
      <c r="L22" s="318" t="s">
        <v>450</v>
      </c>
      <c r="M22" s="201">
        <v>150</v>
      </c>
      <c r="N22" s="202">
        <v>2.2000000000000002</v>
      </c>
      <c r="O22" s="201">
        <v>4000</v>
      </c>
      <c r="P22" s="201">
        <v>5770</v>
      </c>
      <c r="Q22" s="201">
        <v>1920</v>
      </c>
      <c r="R22" s="201">
        <v>3050</v>
      </c>
      <c r="S22" s="201">
        <v>5</v>
      </c>
      <c r="T22" s="201">
        <v>5970</v>
      </c>
      <c r="U22" s="201">
        <v>6845</v>
      </c>
      <c r="V22" s="174">
        <v>43190</v>
      </c>
    </row>
    <row r="23" spans="1:23" ht="20.45" customHeight="1">
      <c r="A23" s="830"/>
      <c r="B23" s="845" t="s">
        <v>123</v>
      </c>
      <c r="C23" s="232" t="str">
        <f t="shared" si="0"/>
        <v>和泉</v>
      </c>
      <c r="D23" s="178">
        <v>800</v>
      </c>
      <c r="E23" s="178" t="s">
        <v>254</v>
      </c>
      <c r="F23" s="179">
        <v>5122</v>
      </c>
      <c r="G23" s="180"/>
      <c r="H23" s="322" t="s">
        <v>445</v>
      </c>
      <c r="I23" s="204" t="str">
        <f t="shared" si="1"/>
        <v>平成</v>
      </c>
      <c r="J23" s="220">
        <v>23</v>
      </c>
      <c r="K23" s="205" t="str">
        <f t="shared" si="2"/>
        <v>年</v>
      </c>
      <c r="L23" s="315" t="s">
        <v>289</v>
      </c>
      <c r="M23" s="184">
        <v>150</v>
      </c>
      <c r="N23" s="185">
        <v>2.2000000000000002</v>
      </c>
      <c r="O23" s="184">
        <v>4000</v>
      </c>
      <c r="P23" s="184">
        <v>5670</v>
      </c>
      <c r="Q23" s="184">
        <v>1880</v>
      </c>
      <c r="R23" s="184">
        <v>2920</v>
      </c>
      <c r="S23" s="184">
        <v>5</v>
      </c>
      <c r="T23" s="184">
        <v>4980</v>
      </c>
      <c r="U23" s="184">
        <v>6155</v>
      </c>
      <c r="V23" s="175">
        <v>40878</v>
      </c>
    </row>
    <row r="24" spans="1:23" ht="20.45" customHeight="1">
      <c r="A24" s="830"/>
      <c r="B24" s="846"/>
      <c r="C24" s="231" t="str">
        <f>IF(D24=0,"","和泉")</f>
        <v>和泉</v>
      </c>
      <c r="D24" s="186">
        <v>833</v>
      </c>
      <c r="E24" s="186" t="s">
        <v>255</v>
      </c>
      <c r="F24" s="187">
        <v>119</v>
      </c>
      <c r="G24" s="188"/>
      <c r="H24" s="189" t="s">
        <v>197</v>
      </c>
      <c r="I24" s="190" t="str">
        <f>IF(J24=0,"","平成")</f>
        <v>平成</v>
      </c>
      <c r="J24" s="218">
        <v>24</v>
      </c>
      <c r="K24" s="191" t="str">
        <f>IF(J24=0,"","年")</f>
        <v>年</v>
      </c>
      <c r="L24" s="192" t="s">
        <v>419</v>
      </c>
      <c r="M24" s="193">
        <v>220</v>
      </c>
      <c r="N24" s="194">
        <v>3.48</v>
      </c>
      <c r="O24" s="193">
        <v>6400</v>
      </c>
      <c r="P24" s="193">
        <v>7500</v>
      </c>
      <c r="Q24" s="193">
        <v>2400</v>
      </c>
      <c r="R24" s="193">
        <v>3000</v>
      </c>
      <c r="S24" s="193">
        <v>6</v>
      </c>
      <c r="T24" s="203">
        <v>8790</v>
      </c>
      <c r="U24" s="193">
        <v>10930</v>
      </c>
      <c r="V24" s="173">
        <v>41214</v>
      </c>
    </row>
    <row r="25" spans="1:23" ht="20.45" customHeight="1">
      <c r="A25" s="830"/>
      <c r="B25" s="846"/>
      <c r="C25" s="302" t="str">
        <f>IF(D25=0,"","和泉")</f>
        <v>和泉</v>
      </c>
      <c r="D25" s="303">
        <v>830</v>
      </c>
      <c r="E25" s="303" t="s">
        <v>460</v>
      </c>
      <c r="F25" s="304">
        <v>1903</v>
      </c>
      <c r="G25" s="305"/>
      <c r="H25" s="306" t="s">
        <v>236</v>
      </c>
      <c r="I25" s="266" t="str">
        <f>IF(J25=0,"","平成")</f>
        <v>平成</v>
      </c>
      <c r="J25" s="267">
        <v>31</v>
      </c>
      <c r="K25" s="268" t="str">
        <f>IF(J25=0,"","年")</f>
        <v>年</v>
      </c>
      <c r="L25" s="320" t="s">
        <v>286</v>
      </c>
      <c r="M25" s="269">
        <v>151</v>
      </c>
      <c r="N25" s="270"/>
      <c r="O25" s="269">
        <v>2690</v>
      </c>
      <c r="P25" s="269">
        <v>5650</v>
      </c>
      <c r="Q25" s="269">
        <v>1890</v>
      </c>
      <c r="R25" s="269">
        <v>2490</v>
      </c>
      <c r="S25" s="269">
        <v>7</v>
      </c>
      <c r="T25" s="269">
        <v>2840</v>
      </c>
      <c r="U25" s="269">
        <v>3225</v>
      </c>
      <c r="V25" s="271">
        <v>43525</v>
      </c>
    </row>
    <row r="26" spans="1:23" s="86" customFormat="1" ht="20.45" customHeight="1" thickBot="1">
      <c r="A26" s="830"/>
      <c r="B26" s="847"/>
      <c r="C26" s="302" t="str">
        <f>IF(D26=0,"","和泉")</f>
        <v>和泉</v>
      </c>
      <c r="D26" s="303">
        <v>833</v>
      </c>
      <c r="E26" s="303" t="s">
        <v>281</v>
      </c>
      <c r="F26" s="304">
        <v>119</v>
      </c>
      <c r="G26" s="305"/>
      <c r="H26" s="263" t="s">
        <v>459</v>
      </c>
      <c r="I26" s="266" t="str">
        <f>IF(J26=0,"","平成")</f>
        <v>平成</v>
      </c>
      <c r="J26" s="267">
        <v>24</v>
      </c>
      <c r="K26" s="268" t="str">
        <f>IF(J26=0,"","年")</f>
        <v>年</v>
      </c>
      <c r="L26" s="320" t="s">
        <v>286</v>
      </c>
      <c r="M26" s="269">
        <v>151</v>
      </c>
      <c r="N26" s="270"/>
      <c r="O26" s="269">
        <v>2690</v>
      </c>
      <c r="P26" s="269">
        <v>5620</v>
      </c>
      <c r="Q26" s="269">
        <v>1890</v>
      </c>
      <c r="R26" s="269">
        <v>2490</v>
      </c>
      <c r="S26" s="269">
        <v>7</v>
      </c>
      <c r="T26" s="269">
        <v>2780</v>
      </c>
      <c r="U26" s="269">
        <v>3165</v>
      </c>
      <c r="V26" s="271">
        <v>40969</v>
      </c>
    </row>
    <row r="27" spans="1:23" ht="20.45" customHeight="1">
      <c r="A27" s="830"/>
      <c r="B27" s="832" t="s">
        <v>125</v>
      </c>
      <c r="C27" s="307" t="str">
        <f t="shared" si="0"/>
        <v>和泉</v>
      </c>
      <c r="D27" s="283">
        <v>800</v>
      </c>
      <c r="E27" s="283" t="s">
        <v>254</v>
      </c>
      <c r="F27" s="284">
        <v>3489</v>
      </c>
      <c r="G27" s="293"/>
      <c r="H27" s="265" t="s">
        <v>252</v>
      </c>
      <c r="I27" s="181" t="str">
        <f t="shared" si="1"/>
        <v>平成</v>
      </c>
      <c r="J27" s="217">
        <v>20</v>
      </c>
      <c r="K27" s="182" t="str">
        <f t="shared" si="2"/>
        <v>年</v>
      </c>
      <c r="L27" s="315" t="s">
        <v>288</v>
      </c>
      <c r="M27" s="184">
        <v>150</v>
      </c>
      <c r="N27" s="185">
        <v>2.2000000000000002</v>
      </c>
      <c r="O27" s="184">
        <v>4000</v>
      </c>
      <c r="P27" s="184">
        <v>5210</v>
      </c>
      <c r="Q27" s="184">
        <v>1900</v>
      </c>
      <c r="R27" s="184">
        <v>2550</v>
      </c>
      <c r="S27" s="184">
        <v>5</v>
      </c>
      <c r="T27" s="184">
        <v>4810</v>
      </c>
      <c r="U27" s="184">
        <v>5985</v>
      </c>
      <c r="V27" s="175">
        <v>39753</v>
      </c>
    </row>
    <row r="28" spans="1:23" ht="20.45" customHeight="1">
      <c r="A28" s="830"/>
      <c r="B28" s="833"/>
      <c r="C28" s="301" t="str">
        <f>IF(D28=0,"","和泉")</f>
        <v>和泉</v>
      </c>
      <c r="D28" s="285">
        <v>830</v>
      </c>
      <c r="E28" s="285" t="s">
        <v>283</v>
      </c>
      <c r="F28" s="286">
        <v>1701</v>
      </c>
      <c r="G28" s="294"/>
      <c r="H28" s="263" t="s">
        <v>236</v>
      </c>
      <c r="I28" s="206" t="str">
        <f>IF(J28=0,"","平成")</f>
        <v>平成</v>
      </c>
      <c r="J28" s="221">
        <v>29</v>
      </c>
      <c r="K28" s="207" t="str">
        <f>IF(J28=0,"","年")</f>
        <v>年</v>
      </c>
      <c r="L28" s="321" t="s">
        <v>286</v>
      </c>
      <c r="M28" s="208">
        <v>151</v>
      </c>
      <c r="N28" s="209"/>
      <c r="O28" s="208">
        <v>2690</v>
      </c>
      <c r="P28" s="208">
        <v>5650</v>
      </c>
      <c r="Q28" s="208">
        <v>1890</v>
      </c>
      <c r="R28" s="208">
        <v>2490</v>
      </c>
      <c r="S28" s="208">
        <v>7</v>
      </c>
      <c r="T28" s="208">
        <v>2810</v>
      </c>
      <c r="U28" s="208">
        <v>3195</v>
      </c>
      <c r="V28" s="176">
        <v>42736</v>
      </c>
    </row>
    <row r="29" spans="1:23" ht="20.45" customHeight="1" thickBot="1">
      <c r="A29" s="830"/>
      <c r="B29" s="834"/>
      <c r="C29" s="233" t="str">
        <f t="shared" si="0"/>
        <v/>
      </c>
      <c r="D29" s="195"/>
      <c r="E29" s="195"/>
      <c r="F29" s="196"/>
      <c r="G29" s="197"/>
      <c r="H29" s="198"/>
      <c r="I29" s="199" t="str">
        <f t="shared" si="1"/>
        <v/>
      </c>
      <c r="J29" s="219"/>
      <c r="K29" s="200" t="str">
        <f t="shared" si="2"/>
        <v/>
      </c>
      <c r="L29" s="318"/>
      <c r="M29" s="201"/>
      <c r="N29" s="202"/>
      <c r="O29" s="201"/>
      <c r="P29" s="201"/>
      <c r="Q29" s="201"/>
      <c r="R29" s="201"/>
      <c r="S29" s="201"/>
      <c r="T29" s="201"/>
      <c r="U29" s="201"/>
      <c r="V29" s="174"/>
    </row>
    <row r="30" spans="1:23" ht="20.45" customHeight="1">
      <c r="A30" s="830"/>
      <c r="B30" s="835" t="s">
        <v>124</v>
      </c>
      <c r="C30" s="232" t="str">
        <f t="shared" si="0"/>
        <v>和泉</v>
      </c>
      <c r="D30" s="178">
        <v>833</v>
      </c>
      <c r="E30" s="178" t="s">
        <v>282</v>
      </c>
      <c r="F30" s="179">
        <v>119</v>
      </c>
      <c r="G30" s="180"/>
      <c r="H30" s="322" t="s">
        <v>252</v>
      </c>
      <c r="I30" s="181" t="str">
        <f t="shared" si="1"/>
        <v>平成</v>
      </c>
      <c r="J30" s="217">
        <v>25</v>
      </c>
      <c r="K30" s="182" t="str">
        <f t="shared" si="2"/>
        <v>年</v>
      </c>
      <c r="L30" s="315" t="s">
        <v>420</v>
      </c>
      <c r="M30" s="184">
        <v>150</v>
      </c>
      <c r="N30" s="185">
        <v>2.2000000000000002</v>
      </c>
      <c r="O30" s="184">
        <v>4000</v>
      </c>
      <c r="P30" s="184">
        <v>5990</v>
      </c>
      <c r="Q30" s="184">
        <v>1920</v>
      </c>
      <c r="R30" s="184">
        <v>3080</v>
      </c>
      <c r="S30" s="184">
        <v>5</v>
      </c>
      <c r="T30" s="184">
        <v>5940</v>
      </c>
      <c r="U30" s="184">
        <v>6815</v>
      </c>
      <c r="V30" s="175">
        <v>41579</v>
      </c>
    </row>
    <row r="31" spans="1:23" ht="20.45" customHeight="1">
      <c r="A31" s="830"/>
      <c r="B31" s="836"/>
      <c r="C31" s="234" t="str">
        <f t="shared" si="0"/>
        <v>和泉</v>
      </c>
      <c r="D31" s="210">
        <v>800</v>
      </c>
      <c r="E31" s="210" t="s">
        <v>283</v>
      </c>
      <c r="F31" s="211">
        <v>9403</v>
      </c>
      <c r="G31" s="212"/>
      <c r="H31" s="213" t="s">
        <v>259</v>
      </c>
      <c r="I31" s="204" t="str">
        <f t="shared" si="1"/>
        <v>平成</v>
      </c>
      <c r="J31" s="220">
        <v>16</v>
      </c>
      <c r="K31" s="205" t="str">
        <f t="shared" si="2"/>
        <v>年</v>
      </c>
      <c r="L31" s="319" t="s">
        <v>290</v>
      </c>
      <c r="M31" s="203">
        <v>150</v>
      </c>
      <c r="N31" s="214">
        <v>2.2000000000000002</v>
      </c>
      <c r="O31" s="203">
        <v>4000</v>
      </c>
      <c r="P31" s="203">
        <v>5800</v>
      </c>
      <c r="Q31" s="203">
        <v>1880</v>
      </c>
      <c r="R31" s="203">
        <v>2770</v>
      </c>
      <c r="S31" s="203">
        <v>6</v>
      </c>
      <c r="T31" s="203">
        <v>4910</v>
      </c>
      <c r="U31" s="203">
        <v>5240</v>
      </c>
      <c r="V31" s="177">
        <v>38322</v>
      </c>
    </row>
    <row r="32" spans="1:23" ht="20.45" customHeight="1">
      <c r="A32" s="830"/>
      <c r="B32" s="836"/>
      <c r="C32" s="301" t="str">
        <f t="shared" si="0"/>
        <v>和泉</v>
      </c>
      <c r="D32" s="285">
        <v>830</v>
      </c>
      <c r="E32" s="285" t="s">
        <v>504</v>
      </c>
      <c r="F32" s="286">
        <v>2003</v>
      </c>
      <c r="G32" s="294"/>
      <c r="H32" s="263" t="s">
        <v>236</v>
      </c>
      <c r="I32" s="190" t="s">
        <v>505</v>
      </c>
      <c r="J32" s="218">
        <v>2</v>
      </c>
      <c r="K32" s="191" t="str">
        <f t="shared" si="2"/>
        <v>年</v>
      </c>
      <c r="L32" s="316" t="s">
        <v>286</v>
      </c>
      <c r="M32" s="193">
        <v>151</v>
      </c>
      <c r="N32" s="194"/>
      <c r="O32" s="193">
        <v>2690</v>
      </c>
      <c r="P32" s="193">
        <v>5650</v>
      </c>
      <c r="Q32" s="193">
        <v>1890</v>
      </c>
      <c r="R32" s="193">
        <v>2490</v>
      </c>
      <c r="S32" s="193">
        <v>7</v>
      </c>
      <c r="T32" s="193">
        <v>2830</v>
      </c>
      <c r="U32" s="193">
        <v>3215</v>
      </c>
      <c r="V32" s="173" t="s">
        <v>506</v>
      </c>
    </row>
    <row r="33" spans="1:28" ht="20.45" customHeight="1" thickBot="1">
      <c r="A33" s="830"/>
      <c r="B33" s="837"/>
      <c r="C33" s="233" t="str">
        <f t="shared" si="0"/>
        <v/>
      </c>
      <c r="D33" s="195"/>
      <c r="E33" s="195"/>
      <c r="F33" s="196"/>
      <c r="G33" s="197"/>
      <c r="H33" s="198"/>
      <c r="I33" s="199" t="str">
        <f t="shared" si="1"/>
        <v/>
      </c>
      <c r="J33" s="219"/>
      <c r="K33" s="200" t="str">
        <f t="shared" si="2"/>
        <v/>
      </c>
      <c r="L33" s="318"/>
      <c r="M33" s="201"/>
      <c r="N33" s="202"/>
      <c r="O33" s="201"/>
      <c r="P33" s="201"/>
      <c r="Q33" s="201"/>
      <c r="R33" s="201"/>
      <c r="S33" s="201"/>
      <c r="T33" s="201"/>
      <c r="U33" s="201"/>
      <c r="V33" s="174"/>
    </row>
    <row r="34" spans="1:28" ht="20.45" customHeight="1">
      <c r="A34" s="830"/>
      <c r="B34" s="848" t="s">
        <v>127</v>
      </c>
      <c r="C34" s="232" t="str">
        <f>IF(D34=0,"","和泉")</f>
        <v>和泉</v>
      </c>
      <c r="D34" s="178">
        <v>834</v>
      </c>
      <c r="E34" s="178" t="s">
        <v>284</v>
      </c>
      <c r="F34" s="179">
        <v>119</v>
      </c>
      <c r="G34" s="180"/>
      <c r="H34" s="322" t="s">
        <v>252</v>
      </c>
      <c r="I34" s="204" t="str">
        <f>IF(J34=0,"","平成")</f>
        <v>平成</v>
      </c>
      <c r="J34" s="220">
        <v>27</v>
      </c>
      <c r="K34" s="205" t="str">
        <f>IF(J34=0,"","年")</f>
        <v>年</v>
      </c>
      <c r="L34" s="183" t="s">
        <v>449</v>
      </c>
      <c r="M34" s="184">
        <v>150</v>
      </c>
      <c r="N34" s="185">
        <v>2.2000000000000002</v>
      </c>
      <c r="O34" s="184">
        <v>4000</v>
      </c>
      <c r="P34" s="184">
        <v>5730</v>
      </c>
      <c r="Q34" s="184">
        <v>1920</v>
      </c>
      <c r="R34" s="184">
        <v>3040</v>
      </c>
      <c r="S34" s="184">
        <v>5</v>
      </c>
      <c r="T34" s="215">
        <v>6000</v>
      </c>
      <c r="U34" s="184">
        <v>6875</v>
      </c>
      <c r="V34" s="175">
        <v>42064</v>
      </c>
    </row>
    <row r="35" spans="1:28" ht="20.45" customHeight="1">
      <c r="A35" s="830"/>
      <c r="B35" s="849"/>
      <c r="C35" s="231" t="str">
        <f t="shared" si="0"/>
        <v/>
      </c>
      <c r="D35" s="186"/>
      <c r="E35" s="186"/>
      <c r="F35" s="187"/>
      <c r="G35" s="188"/>
      <c r="H35" s="216"/>
      <c r="I35" s="190" t="str">
        <f t="shared" si="1"/>
        <v/>
      </c>
      <c r="J35" s="218"/>
      <c r="K35" s="191" t="str">
        <f t="shared" si="2"/>
        <v/>
      </c>
      <c r="L35" s="316"/>
      <c r="M35" s="193"/>
      <c r="N35" s="194"/>
      <c r="O35" s="193"/>
      <c r="P35" s="193"/>
      <c r="Q35" s="193"/>
      <c r="R35" s="193"/>
      <c r="S35" s="193"/>
      <c r="T35" s="193"/>
      <c r="U35" s="193"/>
      <c r="V35" s="173"/>
    </row>
    <row r="36" spans="1:28" s="12" customFormat="1" ht="20.45" customHeight="1" thickBot="1">
      <c r="A36" s="830"/>
      <c r="B36" s="850"/>
      <c r="C36" s="233" t="str">
        <f t="shared" si="0"/>
        <v/>
      </c>
      <c r="D36" s="195"/>
      <c r="E36" s="195"/>
      <c r="F36" s="196"/>
      <c r="G36" s="197"/>
      <c r="H36" s="198"/>
      <c r="I36" s="199" t="str">
        <f t="shared" si="1"/>
        <v/>
      </c>
      <c r="J36" s="219"/>
      <c r="K36" s="200" t="str">
        <f t="shared" si="2"/>
        <v/>
      </c>
      <c r="L36" s="318"/>
      <c r="M36" s="201"/>
      <c r="N36" s="202"/>
      <c r="O36" s="201"/>
      <c r="P36" s="201"/>
      <c r="Q36" s="201"/>
      <c r="R36" s="201"/>
      <c r="S36" s="201"/>
      <c r="T36" s="201"/>
      <c r="U36" s="201"/>
      <c r="V36" s="174"/>
    </row>
    <row r="37" spans="1:28" s="12" customFormat="1" ht="20.45" customHeight="1">
      <c r="A37" s="830"/>
      <c r="B37" s="826" t="s">
        <v>126</v>
      </c>
      <c r="C37" s="297" t="s">
        <v>246</v>
      </c>
      <c r="D37" s="298">
        <v>830</v>
      </c>
      <c r="E37" s="298" t="s">
        <v>461</v>
      </c>
      <c r="F37" s="299">
        <v>1902</v>
      </c>
      <c r="G37" s="300"/>
      <c r="H37" s="322" t="s">
        <v>252</v>
      </c>
      <c r="I37" s="204" t="s">
        <v>462</v>
      </c>
      <c r="J37" s="220">
        <v>31</v>
      </c>
      <c r="K37" s="205" t="s">
        <v>463</v>
      </c>
      <c r="L37" s="319" t="s">
        <v>470</v>
      </c>
      <c r="M37" s="184">
        <v>150</v>
      </c>
      <c r="N37" s="185">
        <v>2.2000000000000002</v>
      </c>
      <c r="O37" s="203">
        <v>4000</v>
      </c>
      <c r="P37" s="203">
        <v>5770</v>
      </c>
      <c r="Q37" s="203">
        <v>1900</v>
      </c>
      <c r="R37" s="203">
        <v>2750</v>
      </c>
      <c r="S37" s="203">
        <v>5</v>
      </c>
      <c r="T37" s="203">
        <v>6060</v>
      </c>
      <c r="U37" s="203">
        <v>6935</v>
      </c>
      <c r="V37" s="177">
        <v>43497</v>
      </c>
    </row>
    <row r="38" spans="1:28" s="12" customFormat="1" ht="20.45" customHeight="1">
      <c r="A38" s="830"/>
      <c r="B38" s="827"/>
      <c r="C38" s="231" t="str">
        <f t="shared" si="0"/>
        <v/>
      </c>
      <c r="D38" s="186"/>
      <c r="E38" s="186"/>
      <c r="F38" s="187"/>
      <c r="G38" s="188"/>
      <c r="H38" s="216"/>
      <c r="I38" s="190" t="str">
        <f t="shared" si="1"/>
        <v/>
      </c>
      <c r="J38" s="218"/>
      <c r="K38" s="191" t="str">
        <f t="shared" si="2"/>
        <v/>
      </c>
      <c r="L38" s="316"/>
      <c r="M38" s="193"/>
      <c r="N38" s="194"/>
      <c r="O38" s="193"/>
      <c r="P38" s="193"/>
      <c r="Q38" s="193"/>
      <c r="R38" s="193"/>
      <c r="S38" s="193"/>
      <c r="T38" s="193"/>
      <c r="U38" s="193"/>
      <c r="V38" s="173"/>
    </row>
    <row r="39" spans="1:28" s="12" customFormat="1" ht="20.45" customHeight="1" thickBot="1">
      <c r="A39" s="831"/>
      <c r="B39" s="828"/>
      <c r="C39" s="233" t="str">
        <f t="shared" si="0"/>
        <v/>
      </c>
      <c r="D39" s="195"/>
      <c r="E39" s="195"/>
      <c r="F39" s="196"/>
      <c r="G39" s="197"/>
      <c r="H39" s="198"/>
      <c r="I39" s="199" t="str">
        <f t="shared" si="1"/>
        <v/>
      </c>
      <c r="J39" s="219"/>
      <c r="K39" s="200" t="str">
        <f t="shared" si="2"/>
        <v/>
      </c>
      <c r="L39" s="318"/>
      <c r="M39" s="201"/>
      <c r="N39" s="202"/>
      <c r="O39" s="201"/>
      <c r="P39" s="201"/>
      <c r="Q39" s="201"/>
      <c r="R39" s="201"/>
      <c r="S39" s="201"/>
      <c r="T39" s="201"/>
      <c r="U39" s="201"/>
      <c r="V39" s="174"/>
    </row>
    <row r="43" spans="1:28">
      <c r="I43" s="272"/>
      <c r="J43" s="273"/>
      <c r="K43" s="273"/>
      <c r="L43" s="274"/>
      <c r="M43" s="272"/>
      <c r="N43" s="276"/>
      <c r="O43" s="272"/>
      <c r="P43" s="275"/>
      <c r="Q43" s="277"/>
      <c r="R43" s="278"/>
      <c r="S43" s="279"/>
      <c r="T43" s="280"/>
      <c r="U43" s="279"/>
      <c r="V43" s="279"/>
      <c r="W43" s="279"/>
      <c r="X43" s="279"/>
      <c r="Y43" s="279"/>
      <c r="Z43" s="279"/>
      <c r="AA43" s="279"/>
      <c r="AB43" s="281"/>
    </row>
  </sheetData>
  <sheetProtection selectLockedCells="1"/>
  <mergeCells count="17">
    <mergeCell ref="C3:G4"/>
    <mergeCell ref="H3:H4"/>
    <mergeCell ref="I3:K4"/>
    <mergeCell ref="U2:V2"/>
    <mergeCell ref="A5:B10"/>
    <mergeCell ref="A2:F2"/>
    <mergeCell ref="L3:L4"/>
    <mergeCell ref="V3:V4"/>
    <mergeCell ref="A1:B1"/>
    <mergeCell ref="B37:B39"/>
    <mergeCell ref="A11:A39"/>
    <mergeCell ref="B27:B29"/>
    <mergeCell ref="B30:B33"/>
    <mergeCell ref="A3:B4"/>
    <mergeCell ref="B11:B22"/>
    <mergeCell ref="B23:B26"/>
    <mergeCell ref="B34:B36"/>
  </mergeCells>
  <phoneticPr fontId="1"/>
  <dataValidations count="2">
    <dataValidation imeMode="off" allowBlank="1" showInputMessage="1" showErrorMessage="1" sqref="D1:D2 F1 O34:S34 O35:V39 U34:V34 O29:V33 G1:G2 P43:AB43 L43:M43 J43 J29:N39 F5:G65536 D5:D65536 J5:V28"/>
    <dataValidation imeMode="hiragana" allowBlank="1" showInputMessage="1" showErrorMessage="1" sqref="H1:L2 M1:O1 A40:B65536 E1:E2 A1:C2 B30 B37 T1:U1 P1:S2 U2 V1:IV2 B34:C34 C35:C65536 V3 A3:F3 H3:I3 K3:L3 M3:U4 W3:IV4 K43 I43 B5:B11 B27 B24:B25 C5:C33 E5:E65536 A5:A36"/>
  </dataValidations>
  <pageMargins left="0.23622047244094491" right="0.70866141732283472" top="0.51181102362204722" bottom="0.59055118110236227" header="0.31496062992125984" footer="0.31496062992125984"/>
  <pageSetup paperSize="9" firstPageNumber="29"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9"/>
  <sheetViews>
    <sheetView showWhiteSpace="0" zoomScaleNormal="100" workbookViewId="0">
      <selection activeCell="G2" sqref="G2:H2"/>
    </sheetView>
  </sheetViews>
  <sheetFormatPr defaultRowHeight="13.5"/>
  <cols>
    <col min="1" max="4" width="10.625" style="86" customWidth="1"/>
    <col min="5" max="5" width="9.875" style="86" customWidth="1"/>
    <col min="6" max="7" width="12.125" style="86" customWidth="1"/>
    <col min="8" max="8" width="17.875" style="86" customWidth="1"/>
    <col min="9" max="16384" width="9" style="86"/>
  </cols>
  <sheetData>
    <row r="1" spans="1:8" s="84" customFormat="1" ht="26.25" customHeight="1">
      <c r="A1" s="87"/>
      <c r="B1" s="87"/>
      <c r="C1" s="87"/>
      <c r="D1" s="87"/>
      <c r="E1" s="87"/>
      <c r="F1" s="87"/>
      <c r="G1" s="87"/>
      <c r="H1" s="87"/>
    </row>
    <row r="2" spans="1:8" s="84" customFormat="1" ht="26.25" customHeight="1" thickBot="1">
      <c r="A2" s="87"/>
      <c r="B2" s="87"/>
      <c r="C2" s="87"/>
      <c r="D2" s="87"/>
      <c r="E2" s="87"/>
      <c r="F2" s="87"/>
      <c r="G2" s="869" t="str">
        <f>消防車両一覧表29!U2</f>
        <v xml:space="preserve">（ 令和 3 年 4 月 1 日 ） </v>
      </c>
      <c r="H2" s="869"/>
    </row>
    <row r="3" spans="1:8" ht="16.350000000000001" customHeight="1">
      <c r="A3" s="228" t="s">
        <v>424</v>
      </c>
      <c r="B3" s="228" t="s">
        <v>425</v>
      </c>
      <c r="C3" s="228" t="s">
        <v>412</v>
      </c>
      <c r="D3" s="228" t="s">
        <v>426</v>
      </c>
      <c r="E3" s="228" t="s">
        <v>413</v>
      </c>
      <c r="F3" s="228" t="s">
        <v>427</v>
      </c>
      <c r="G3" s="228" t="s">
        <v>414</v>
      </c>
      <c r="H3" s="867" t="s">
        <v>248</v>
      </c>
    </row>
    <row r="4" spans="1:8" ht="16.350000000000001" customHeight="1" thickBot="1">
      <c r="A4" s="229" t="s">
        <v>408</v>
      </c>
      <c r="B4" s="229" t="s">
        <v>409</v>
      </c>
      <c r="C4" s="229" t="s">
        <v>409</v>
      </c>
      <c r="D4" s="229" t="s">
        <v>409</v>
      </c>
      <c r="E4" s="229" t="s">
        <v>410</v>
      </c>
      <c r="F4" s="229" t="s">
        <v>411</v>
      </c>
      <c r="G4" s="229" t="s">
        <v>411</v>
      </c>
      <c r="H4" s="868"/>
    </row>
    <row r="5" spans="1:8" ht="20.45" customHeight="1">
      <c r="A5" s="222">
        <f>IF(消防車両一覧表29!O5=0,"",消防車両一覧表29!O5)</f>
        <v>1240</v>
      </c>
      <c r="B5" s="222">
        <f>IF(消防車両一覧表29!P5=0,"",消防車両一覧表29!P5)</f>
        <v>3850</v>
      </c>
      <c r="C5" s="222">
        <f>IF(消防車両一覧表29!Q5=0,"",消防車両一覧表29!Q5)</f>
        <v>1690</v>
      </c>
      <c r="D5" s="222">
        <f>IF(消防車両一覧表29!R5=0,"",消防車両一覧表29!R5)</f>
        <v>1510</v>
      </c>
      <c r="E5" s="222">
        <f>IF(消防車両一覧表29!S5=0,"",消防車両一覧表29!S5)</f>
        <v>5</v>
      </c>
      <c r="F5" s="222">
        <f>IF(消防車両一覧表29!T5=0,"",消防車両一覧表29!T5)</f>
        <v>980</v>
      </c>
      <c r="G5" s="222">
        <f>IF(消防車両一覧表29!U5=0,"",消防車両一覧表29!U5)</f>
        <v>1255</v>
      </c>
      <c r="H5" s="223">
        <f>IF(消防車両一覧表29!V5=0,"",消防車両一覧表29!V5)</f>
        <v>42278</v>
      </c>
    </row>
    <row r="6" spans="1:8" ht="20.45" customHeight="1">
      <c r="A6" s="224">
        <f>IF(消防車両一覧表29!O6=0,"",消防車両一覧表29!O6)</f>
        <v>650</v>
      </c>
      <c r="B6" s="224">
        <f>IF(消防車両一覧表29!P6=0,"",消防車両一覧表29!P6)</f>
        <v>3390</v>
      </c>
      <c r="C6" s="224">
        <f>IF(消防車両一覧表29!Q6=0,"",消防車両一覧表29!Q6)</f>
        <v>1470</v>
      </c>
      <c r="D6" s="224">
        <f>IF(消防車両一覧表29!R6=0,"",消防車両一覧表29!R6)</f>
        <v>1960</v>
      </c>
      <c r="E6" s="224">
        <f>IF(消防車両一覧表29!S6=0,"",消防車両一覧表29!S6)</f>
        <v>4</v>
      </c>
      <c r="F6" s="224">
        <f>IF(消防車両一覧表29!T6=0,"",消防車両一覧表29!T6)</f>
        <v>910</v>
      </c>
      <c r="G6" s="224">
        <f>IF(消防車両一覧表29!U6=0,"",消防車両一覧表29!U6)</f>
        <v>1380</v>
      </c>
      <c r="H6" s="225">
        <f>IF(消防車両一覧表29!V6=0,"",消防車両一覧表29!V6)</f>
        <v>40452</v>
      </c>
    </row>
    <row r="7" spans="1:8" ht="20.45" customHeight="1">
      <c r="A7" s="224">
        <f>IF(消防車両一覧表29!O7=0,"",消防車両一覧表29!O7)</f>
        <v>1990</v>
      </c>
      <c r="B7" s="224">
        <f>IF(消防車両一覧表29!P7=0,"",消防車両一覧表29!P7)</f>
        <v>4690</v>
      </c>
      <c r="C7" s="224">
        <f>IF(消防車両一覧表29!Q7=0,"",消防車両一覧表29!Q7)</f>
        <v>1690</v>
      </c>
      <c r="D7" s="224">
        <f>IF(消防車両一覧表29!R7=0,"",消防車両一覧表29!R7)</f>
        <v>2200</v>
      </c>
      <c r="E7" s="224">
        <f>IF(消防車両一覧表29!S7=0,"",消防車両一覧表29!S7)</f>
        <v>9</v>
      </c>
      <c r="F7" s="224">
        <f>IF(消防車両一覧表29!T7=0,"",消防車両一覧表29!T7)</f>
        <v>1780</v>
      </c>
      <c r="G7" s="224">
        <f>IF(消防車両一覧表29!U7=0,"",消防車両一覧表29!U7)</f>
        <v>2775</v>
      </c>
      <c r="H7" s="225">
        <f>IF(消防車両一覧表29!V7=0,"",消防車両一覧表29!V7)</f>
        <v>38534</v>
      </c>
    </row>
    <row r="8" spans="1:8" ht="20.45" customHeight="1">
      <c r="A8" s="224">
        <f>IF(消防車両一覧表29!O8=0,"",消防車両一覧表29!O8)</f>
        <v>650</v>
      </c>
      <c r="B8" s="224">
        <f>IF(消防車両一覧表29!P8=0,"",消防車両一覧表29!P8)</f>
        <v>3390</v>
      </c>
      <c r="C8" s="224">
        <f>IF(消防車両一覧表29!Q8=0,"",消防車両一覧表29!Q8)</f>
        <v>1470</v>
      </c>
      <c r="D8" s="224">
        <f>IF(消防車両一覧表29!R8=0,"",消防車両一覧表29!R8)</f>
        <v>1960</v>
      </c>
      <c r="E8" s="224">
        <f>IF(消防車両一覧表29!S8=0,"",消防車両一覧表29!S8)</f>
        <v>4</v>
      </c>
      <c r="F8" s="224">
        <f>IF(消防車両一覧表29!T8=0,"",消防車両一覧表29!T8)</f>
        <v>900</v>
      </c>
      <c r="G8" s="224">
        <f>IF(消防車両一覧表29!U8=0,"",消防車両一覧表29!U8)</f>
        <v>1270</v>
      </c>
      <c r="H8" s="225">
        <f>IF(消防車両一覧表29!V8=0,"",消防車両一覧表29!V8)</f>
        <v>42887</v>
      </c>
    </row>
    <row r="9" spans="1:8" ht="20.45" customHeight="1">
      <c r="A9" s="224">
        <f>IF(消防車両一覧表29!O9=0,"",消防車両一覧表29!O9)</f>
        <v>1790</v>
      </c>
      <c r="B9" s="224">
        <f>IF(消防車両一覧表29!P9=0,"",消防車両一覧表29!P9)</f>
        <v>4690</v>
      </c>
      <c r="C9" s="224">
        <f>IF(消防車両一覧表29!Q9=0,"",消防車両一覧表29!Q9)</f>
        <v>1690</v>
      </c>
      <c r="D9" s="224">
        <f>IF(消防車両一覧表29!R9=0,"",消防車両一覧表29!R9)</f>
        <v>1820</v>
      </c>
      <c r="E9" s="224">
        <f>IF(消防車両一覧表29!S9=0,"",消防車両一覧表29!S9)</f>
        <v>7</v>
      </c>
      <c r="F9" s="224">
        <f>IF(消防車両一覧表29!T9=0,"",消防車両一覧表29!T9)</f>
        <v>1610</v>
      </c>
      <c r="G9" s="224">
        <f>IF(消防車両一覧表29!U9=0,"",消防車両一覧表29!U9)</f>
        <v>1995</v>
      </c>
      <c r="H9" s="225">
        <f>IF(消防車両一覧表29!V9=0,"",消防車両一覧表29!V9)</f>
        <v>43221</v>
      </c>
    </row>
    <row r="10" spans="1:8" ht="20.45" customHeight="1" thickBot="1">
      <c r="A10" s="226">
        <f>IF(消防車両一覧表29!O10=0,"",消防車両一覧表29!O10)</f>
        <v>650</v>
      </c>
      <c r="B10" s="226">
        <f>IF(消防車両一覧表29!P10=0,"",消防車両一覧表29!P10)</f>
        <v>3390</v>
      </c>
      <c r="C10" s="226">
        <f>IF(消防車両一覧表29!Q10=0,"",消防車両一覧表29!Q10)</f>
        <v>1470</v>
      </c>
      <c r="D10" s="226">
        <f>IF(消防車両一覧表29!R10=0,"",消防車両一覧表29!R10)</f>
        <v>1940</v>
      </c>
      <c r="E10" s="226">
        <f>IF(消防車両一覧表29!S10=0,"",消防車両一覧表29!S10)</f>
        <v>4</v>
      </c>
      <c r="F10" s="226">
        <f>IF(消防車両一覧表29!T10=0,"",消防車両一覧表29!T10)</f>
        <v>940</v>
      </c>
      <c r="G10" s="226">
        <f>IF(消防車両一覧表29!U10=0,"",消防車両一覧表29!U10)</f>
        <v>1400</v>
      </c>
      <c r="H10" s="227">
        <f>IF(消防車両一覧表29!V10=0,"",消防車両一覧表29!V10)</f>
        <v>43435</v>
      </c>
    </row>
    <row r="11" spans="1:8" ht="20.45" customHeight="1">
      <c r="A11" s="222">
        <f>IF(消防車両一覧表29!O11=0,"",消防車両一覧表29!O11)</f>
        <v>4000</v>
      </c>
      <c r="B11" s="222">
        <f>IF(消防車両一覧表29!P11=0,"",消防車両一覧表29!P11)</f>
        <v>5710</v>
      </c>
      <c r="C11" s="222">
        <f>IF(消防車両一覧表29!Q11=0,"",消防車両一覧表29!Q11)</f>
        <v>1900</v>
      </c>
      <c r="D11" s="222">
        <f>IF(消防車両一覧表29!R11=0,"",消防車両一覧表29!R11)</f>
        <v>2740</v>
      </c>
      <c r="E11" s="222">
        <f>IF(消防車両一覧表29!S11=0,"",消防車両一覧表29!S11)</f>
        <v>6</v>
      </c>
      <c r="F11" s="222">
        <f>IF(消防車両一覧表29!T11=0,"",消防車両一覧表29!T11)</f>
        <v>4850</v>
      </c>
      <c r="G11" s="222">
        <f>IF(消防車両一覧表29!U11=0,"",消防車両一覧表29!U11)</f>
        <v>6080</v>
      </c>
      <c r="H11" s="223">
        <f>IF(消防車両一覧表29!V11=0,"",消防車両一覧表29!V11)</f>
        <v>38687</v>
      </c>
    </row>
    <row r="12" spans="1:8" ht="20.45" customHeight="1">
      <c r="A12" s="224">
        <f>IF(消防車両一覧表29!O12=0,"",消防車両一覧表29!O12)</f>
        <v>6400</v>
      </c>
      <c r="B12" s="224">
        <f>IF(消防車両一覧表29!P12=0,"",消防車両一覧表29!P12)</f>
        <v>7500</v>
      </c>
      <c r="C12" s="224">
        <f>IF(消防車両一覧表29!Q12=0,"",消防車両一覧表29!Q12)</f>
        <v>2330</v>
      </c>
      <c r="D12" s="224">
        <f>IF(消防車両一覧表29!R12=0,"",消防車両一覧表29!R12)</f>
        <v>3020</v>
      </c>
      <c r="E12" s="224">
        <f>IF(消防車両一覧表29!S12=0,"",消防車両一覧表29!S12)</f>
        <v>6</v>
      </c>
      <c r="F12" s="224">
        <f>IF(消防車両一覧表29!T12=0,"",消防車両一覧表29!T12)</f>
        <v>11670</v>
      </c>
      <c r="G12" s="224">
        <f>IF(消防車両一覧表29!U12=0,"",消防車両一覧表29!U12)</f>
        <v>12900</v>
      </c>
      <c r="H12" s="225">
        <f>IF(消防車両一覧表29!V12=0,"",消防車両一覧表29!V12)</f>
        <v>42583</v>
      </c>
    </row>
    <row r="13" spans="1:8" ht="20.45" customHeight="1">
      <c r="A13" s="224">
        <f>IF(消防車両一覧表29!O13=0,"",消防車両一覧表29!O13)</f>
        <v>6400</v>
      </c>
      <c r="B13" s="224">
        <f>IF(消防車両一覧表29!P13=0,"",消防車両一覧表29!P13)</f>
        <v>7800</v>
      </c>
      <c r="C13" s="224">
        <f>IF(消防車両一覧表29!Q13=0,"",消防車両一覧表29!Q13)</f>
        <v>2300</v>
      </c>
      <c r="D13" s="224">
        <f>IF(消防車両一覧表29!R13=0,"",消防車両一覧表29!R13)</f>
        <v>3170</v>
      </c>
      <c r="E13" s="224">
        <f>IF(消防車両一覧表29!S13=0,"",消防車両一覧表29!S13)</f>
        <v>6</v>
      </c>
      <c r="F13" s="224">
        <f>IF(消防車両一覧表29!T13=0,"",消防車両一覧表29!T13)</f>
        <v>11640</v>
      </c>
      <c r="G13" s="224">
        <f>IF(消防車両一覧表29!U13=0,"",消防車両一覧表29!U13)</f>
        <v>11970</v>
      </c>
      <c r="H13" s="225">
        <f>IF(消防車両一覧表29!V13=0,"",消防車両一覧表29!V13)</f>
        <v>41214</v>
      </c>
    </row>
    <row r="14" spans="1:8" ht="20.45" customHeight="1">
      <c r="A14" s="224">
        <f>IF(消防車両一覧表29!O14=0,"",消防車両一覧表29!O14)</f>
        <v>8860</v>
      </c>
      <c r="B14" s="224">
        <f>IF(消防車両一覧表29!P14=0,"",消防車両一覧表29!P14)</f>
        <v>10620</v>
      </c>
      <c r="C14" s="224">
        <f>IF(消防車両一覧表29!Q14=0,"",消防車両一覧表29!Q14)</f>
        <v>2490</v>
      </c>
      <c r="D14" s="224">
        <f>IF(消防車両一覧表29!R14=0,"",消防車両一覧表29!R14)</f>
        <v>3500</v>
      </c>
      <c r="E14" s="224">
        <f>IF(消防車両一覧表29!S14=0,"",消防車両一覧表29!S14)</f>
        <v>6</v>
      </c>
      <c r="F14" s="224">
        <f>IF(消防車両一覧表29!T14=0,"",消防車両一覧表29!T14)</f>
        <v>19700</v>
      </c>
      <c r="G14" s="224">
        <f>IF(消防車両一覧表29!U14=0,"",消防車両一覧表29!U14)</f>
        <v>20300</v>
      </c>
      <c r="H14" s="225">
        <f>IF(消防車両一覧表29!V14=0,"",消防車両一覧表29!V14)</f>
        <v>40909</v>
      </c>
    </row>
    <row r="15" spans="1:8" ht="20.45" customHeight="1">
      <c r="A15" s="224">
        <f>IF(消防車両一覧表29!O15=0,"",消防車両一覧表29!O15)</f>
        <v>2690</v>
      </c>
      <c r="B15" s="224">
        <f>IF(消防車両一覧表29!P15=0,"",消防車両一覧表29!P15)</f>
        <v>5620</v>
      </c>
      <c r="C15" s="224">
        <f>IF(消防車両一覧表29!Q15=0,"",消防車両一覧表29!Q15)</f>
        <v>1890</v>
      </c>
      <c r="D15" s="224">
        <f>IF(消防車両一覧表29!R15=0,"",消防車両一覧表29!R15)</f>
        <v>2490</v>
      </c>
      <c r="E15" s="224">
        <f>IF(消防車両一覧表29!S15=0,"",消防車両一覧表29!S15)</f>
        <v>7</v>
      </c>
      <c r="F15" s="224">
        <f>IF(消防車両一覧表29!T15=0,"",消防車両一覧表29!T15)</f>
        <v>2790</v>
      </c>
      <c r="G15" s="224">
        <f>IF(消防車両一覧表29!U15=0,"",消防車両一覧表29!U15)</f>
        <v>3175</v>
      </c>
      <c r="H15" s="225">
        <f>IF(消防車両一覧表29!V15=0,"",消防車両一覧表29!V15)</f>
        <v>41579</v>
      </c>
    </row>
    <row r="16" spans="1:8" ht="20.45" customHeight="1">
      <c r="A16" s="224">
        <f>IF(消防車両一覧表29!O16=0,"",消防車両一覧表29!O16)</f>
        <v>2690</v>
      </c>
      <c r="B16" s="224">
        <f>IF(消防車両一覧表29!P16=0,"",消防車両一覧表29!P16)</f>
        <v>5650</v>
      </c>
      <c r="C16" s="224">
        <f>IF(消防車両一覧表29!Q16=0,"",消防車両一覧表29!Q16)</f>
        <v>1890</v>
      </c>
      <c r="D16" s="224">
        <f>IF(消防車両一覧表29!R16=0,"",消防車両一覧表29!R16)</f>
        <v>2490</v>
      </c>
      <c r="E16" s="224">
        <f>IF(消防車両一覧表29!S16=0,"",消防車両一覧表29!S16)</f>
        <v>7</v>
      </c>
      <c r="F16" s="224">
        <f>IF(消防車両一覧表29!T16=0,"",消防車両一覧表29!T16)</f>
        <v>2840</v>
      </c>
      <c r="G16" s="224">
        <f>IF(消防車両一覧表29!U16=0,"",消防車両一覧表29!U16)</f>
        <v>3225</v>
      </c>
      <c r="H16" s="225">
        <f>IF(消防車両一覧表29!V16=0,"",消防車両一覧表29!V16)</f>
        <v>42675</v>
      </c>
    </row>
    <row r="17" spans="1:8" ht="20.45" customHeight="1">
      <c r="A17" s="224">
        <f>IF(消防車両一覧表29!O17=0,"",消防車両一覧表29!O17)</f>
        <v>2690</v>
      </c>
      <c r="B17" s="224">
        <f>IF(消防車両一覧表29!P17=0,"",消防車両一覧表29!P17)</f>
        <v>5620</v>
      </c>
      <c r="C17" s="224">
        <f>IF(消防車両一覧表29!Q17=0,"",消防車両一覧表29!Q17)</f>
        <v>1900</v>
      </c>
      <c r="D17" s="224">
        <f>IF(消防車両一覧表29!R17=0,"",消防車両一覧表29!R17)</f>
        <v>2490</v>
      </c>
      <c r="E17" s="224">
        <f>IF(消防車両一覧表29!S17=0,"",消防車両一覧表29!S17)</f>
        <v>7</v>
      </c>
      <c r="F17" s="224">
        <f>IF(消防車両一覧表29!T17=0,"",消防車両一覧表29!T17)</f>
        <v>2830</v>
      </c>
      <c r="G17" s="224">
        <f>IF(消防車両一覧表29!U17=0,"",消防車両一覧表29!U17)</f>
        <v>3215</v>
      </c>
      <c r="H17" s="225">
        <f>IF(消防車両一覧表29!V17=0,"",消防車両一覧表29!V17)</f>
        <v>41214</v>
      </c>
    </row>
    <row r="18" spans="1:8" ht="20.45" customHeight="1">
      <c r="A18" s="224">
        <f>IF(消防車両一覧表29!O18=0,"",消防車両一覧表29!O18)</f>
        <v>2690</v>
      </c>
      <c r="B18" s="224">
        <f>IF(消防車両一覧表29!P18=0,"",消防車両一覧表29!P18)</f>
        <v>5380</v>
      </c>
      <c r="C18" s="224">
        <f>IF(消防車両一覧表29!Q18=0,"",消防車両一覧表29!Q18)</f>
        <v>1880</v>
      </c>
      <c r="D18" s="224">
        <f>IF(消防車両一覧表29!R18=0,"",消防車両一覧表29!R18)</f>
        <v>2450</v>
      </c>
      <c r="E18" s="224">
        <f>IF(消防車両一覧表29!S18=0,"",消防車両一覧表29!S18)</f>
        <v>8</v>
      </c>
      <c r="F18" s="224">
        <f>IF(消防車両一覧表29!T18=0,"",消防車両一覧表29!T18)</f>
        <v>2490</v>
      </c>
      <c r="G18" s="224">
        <f>IF(消防車両一覧表29!U18=0,"",消防車両一覧表29!U18)</f>
        <v>2930</v>
      </c>
      <c r="H18" s="225">
        <f>IF(消防車両一覧表29!V18=0,"",消防車両一覧表29!V18)</f>
        <v>41548</v>
      </c>
    </row>
    <row r="19" spans="1:8" ht="20.45" customHeight="1">
      <c r="A19" s="224">
        <f>IF(消防車両一覧表29!O19=0,"",消防車両一覧表29!O19)</f>
        <v>1590</v>
      </c>
      <c r="B19" s="224">
        <f>IF(消防車両一覧表29!P19=0,"",消防車両一覧表29!P19)</f>
        <v>4410</v>
      </c>
      <c r="C19" s="224">
        <f>IF(消防車両一覧表29!Q19=0,"",消防車両一覧表29!Q19)</f>
        <v>1690</v>
      </c>
      <c r="D19" s="224">
        <f>IF(消防車両一覧表29!R19=0,"",消防車両一覧表29!R19)</f>
        <v>1990</v>
      </c>
      <c r="E19" s="224">
        <f>IF(消防車両一覧表29!S19=0,"",消防車両一覧表29!S19)</f>
        <v>5</v>
      </c>
      <c r="F19" s="224">
        <f>IF(消防車両一覧表29!T19=0,"",消防車両一覧表29!T19)</f>
        <v>1450</v>
      </c>
      <c r="G19" s="224">
        <f>IF(消防車両一覧表29!U19=0,"",消防車両一覧表29!U19)</f>
        <v>2025</v>
      </c>
      <c r="H19" s="225">
        <f>IF(消防車両一覧表29!V19=0,"",消防車両一覧表29!V19)</f>
        <v>44272</v>
      </c>
    </row>
    <row r="20" spans="1:8" ht="20.45" customHeight="1">
      <c r="A20" s="224">
        <f>IF(消防車両一覧表29!O20=0,"",消防車両一覧表29!O20)</f>
        <v>650</v>
      </c>
      <c r="B20" s="224">
        <f>IF(消防車両一覧表29!P20=0,"",消防車両一覧表29!P20)</f>
        <v>3390</v>
      </c>
      <c r="C20" s="224">
        <f>IF(消防車両一覧表29!Q20=0,"",消防車両一覧表29!Q20)</f>
        <v>1470</v>
      </c>
      <c r="D20" s="224">
        <f>IF(消防車両一覧表29!R20=0,"",消防車両一覧表29!R20)</f>
        <v>1920</v>
      </c>
      <c r="E20" s="224">
        <f>IF(消防車両一覧表29!S20=0,"",消防車両一覧表29!S20)</f>
        <v>4</v>
      </c>
      <c r="F20" s="224">
        <f>IF(消防車両一覧表29!T20=0,"",消防車両一覧表29!T20)</f>
        <v>250</v>
      </c>
      <c r="G20" s="224">
        <f>IF(消防車両一覧表29!U20=0,"",消防車両一覧表29!U20)</f>
        <v>1390</v>
      </c>
      <c r="H20" s="225">
        <f>IF(消防車両一覧表29!V20=0,"",消防車両一覧表29!V20)</f>
        <v>44224</v>
      </c>
    </row>
    <row r="21" spans="1:8" ht="20.45" customHeight="1">
      <c r="A21" s="224">
        <f>IF(消防車両一覧表29!O21=0,"",消防車両一覧表29!O21)</f>
        <v>1990</v>
      </c>
      <c r="B21" s="224">
        <f>IF(消防車両一覧表29!P21=0,"",消防車両一覧表29!P21)</f>
        <v>4770</v>
      </c>
      <c r="C21" s="224">
        <f>IF(消防車両一覧表29!Q21=0,"",消防車両一覧表29!Q21)</f>
        <v>1690</v>
      </c>
      <c r="D21" s="224">
        <f>IF(消防車両一覧表29!R21=0,"",消防車両一覧表29!R21)</f>
        <v>2150</v>
      </c>
      <c r="E21" s="224">
        <f>IF(消防車両一覧表29!S21=0,"",消防車両一覧表29!S21)</f>
        <v>3</v>
      </c>
      <c r="F21" s="224">
        <f>IF(消防車両一覧表29!T21=0,"",消防車両一覧表29!T21)</f>
        <v>1940</v>
      </c>
      <c r="G21" s="224">
        <f>IF(消防車両一覧表29!U21=0,"",消防車両一覧表29!U21)</f>
        <v>3605</v>
      </c>
      <c r="H21" s="225">
        <f>IF(消防車両一覧表29!V21=0,"",消防車両一覧表29!V21)</f>
        <v>40118</v>
      </c>
    </row>
    <row r="22" spans="1:8" ht="20.45" customHeight="1" thickBot="1">
      <c r="A22" s="226">
        <f>IF(消防車両一覧表29!O22=0,"",消防車両一覧表29!O22)</f>
        <v>4000</v>
      </c>
      <c r="B22" s="226">
        <f>IF(消防車両一覧表29!P22=0,"",消防車両一覧表29!P22)</f>
        <v>5770</v>
      </c>
      <c r="C22" s="226">
        <f>IF(消防車両一覧表29!Q22=0,"",消防車両一覧表29!Q22)</f>
        <v>1920</v>
      </c>
      <c r="D22" s="226">
        <f>IF(消防車両一覧表29!R22=0,"",消防車両一覧表29!R22)</f>
        <v>3050</v>
      </c>
      <c r="E22" s="226">
        <f>IF(消防車両一覧表29!S22=0,"",消防車両一覧表29!S22)</f>
        <v>5</v>
      </c>
      <c r="F22" s="226">
        <f>IF(消防車両一覧表29!T22=0,"",消防車両一覧表29!T22)</f>
        <v>5970</v>
      </c>
      <c r="G22" s="226">
        <f>IF(消防車両一覧表29!U22=0,"",消防車両一覧表29!U22)</f>
        <v>6845</v>
      </c>
      <c r="H22" s="227">
        <f>IF(消防車両一覧表29!V22=0,"",消防車両一覧表29!V22)</f>
        <v>43190</v>
      </c>
    </row>
    <row r="23" spans="1:8" ht="20.45" customHeight="1">
      <c r="A23" s="222">
        <f>IF(消防車両一覧表29!O23=0,"",消防車両一覧表29!O23)</f>
        <v>4000</v>
      </c>
      <c r="B23" s="222">
        <f>IF(消防車両一覧表29!P23=0,"",消防車両一覧表29!P23)</f>
        <v>5670</v>
      </c>
      <c r="C23" s="222">
        <f>IF(消防車両一覧表29!Q23=0,"",消防車両一覧表29!Q23)</f>
        <v>1880</v>
      </c>
      <c r="D23" s="222">
        <f>IF(消防車両一覧表29!R23=0,"",消防車両一覧表29!R23)</f>
        <v>2920</v>
      </c>
      <c r="E23" s="222">
        <f>IF(消防車両一覧表29!S23=0,"",消防車両一覧表29!S23)</f>
        <v>5</v>
      </c>
      <c r="F23" s="222">
        <f>IF(消防車両一覧表29!T23=0,"",消防車両一覧表29!T23)</f>
        <v>4980</v>
      </c>
      <c r="G23" s="222">
        <f>IF(消防車両一覧表29!U23=0,"",消防車両一覧表29!U23)</f>
        <v>6155</v>
      </c>
      <c r="H23" s="223">
        <f>IF(消防車両一覧表29!V23=0,"",消防車両一覧表29!V23)</f>
        <v>40878</v>
      </c>
    </row>
    <row r="24" spans="1:8" ht="20.45" customHeight="1">
      <c r="A24" s="224">
        <f>IF(消防車両一覧表29!O24=0,"",消防車両一覧表29!O24)</f>
        <v>6400</v>
      </c>
      <c r="B24" s="224">
        <f>IF(消防車両一覧表29!P24=0,"",消防車両一覧表29!P24)</f>
        <v>7500</v>
      </c>
      <c r="C24" s="224">
        <f>IF(消防車両一覧表29!Q24=0,"",消防車両一覧表29!Q24)</f>
        <v>2400</v>
      </c>
      <c r="D24" s="224">
        <f>IF(消防車両一覧表29!R24=0,"",消防車両一覧表29!R24)</f>
        <v>3000</v>
      </c>
      <c r="E24" s="224">
        <f>IF(消防車両一覧表29!S24=0,"",消防車両一覧表29!S24)</f>
        <v>6</v>
      </c>
      <c r="F24" s="224">
        <f>IF(消防車両一覧表29!T24=0,"",消防車両一覧表29!T24)</f>
        <v>8790</v>
      </c>
      <c r="G24" s="224">
        <f>IF(消防車両一覧表29!U24=0,"",消防車両一覧表29!U24)</f>
        <v>10930</v>
      </c>
      <c r="H24" s="225">
        <f>IF(消防車両一覧表29!V24=0,"",消防車両一覧表29!V24)</f>
        <v>41214</v>
      </c>
    </row>
    <row r="25" spans="1:8" ht="20.45" customHeight="1">
      <c r="A25" s="224">
        <f>IF(消防車両一覧表29!O25=0,"",消防車両一覧表29!O25)</f>
        <v>2690</v>
      </c>
      <c r="B25" s="224">
        <f>IF(消防車両一覧表29!P25=0,"",消防車両一覧表29!P25)</f>
        <v>5650</v>
      </c>
      <c r="C25" s="224">
        <f>IF(消防車両一覧表29!Q25=0,"",消防車両一覧表29!Q25)</f>
        <v>1890</v>
      </c>
      <c r="D25" s="224">
        <f>IF(消防車両一覧表29!R25=0,"",消防車両一覧表29!R25)</f>
        <v>2490</v>
      </c>
      <c r="E25" s="224">
        <f>IF(消防車両一覧表29!S25=0,"",消防車両一覧表29!S25)</f>
        <v>7</v>
      </c>
      <c r="F25" s="224">
        <f>IF(消防車両一覧表29!T25=0,"",消防車両一覧表29!T25)</f>
        <v>2840</v>
      </c>
      <c r="G25" s="224">
        <f>IF(消防車両一覧表29!U25=0,"",消防車両一覧表29!U25)</f>
        <v>3225</v>
      </c>
      <c r="H25" s="225">
        <f>IF(消防車両一覧表29!V25=0,"",消防車両一覧表29!V25)</f>
        <v>43525</v>
      </c>
    </row>
    <row r="26" spans="1:8" ht="20.45" customHeight="1" thickBot="1">
      <c r="A26" s="226">
        <f>IF(消防車両一覧表29!O26=0,"",消防車両一覧表29!O26)</f>
        <v>2690</v>
      </c>
      <c r="B26" s="226">
        <f>IF(消防車両一覧表29!P26=0,"",消防車両一覧表29!P26)</f>
        <v>5620</v>
      </c>
      <c r="C26" s="226">
        <f>IF(消防車両一覧表29!Q26=0,"",消防車両一覧表29!Q26)</f>
        <v>1890</v>
      </c>
      <c r="D26" s="226">
        <f>IF(消防車両一覧表29!R26=0,"",消防車両一覧表29!R26)</f>
        <v>2490</v>
      </c>
      <c r="E26" s="226">
        <f>IF(消防車両一覧表29!S26=0,"",消防車両一覧表29!S26)</f>
        <v>7</v>
      </c>
      <c r="F26" s="226">
        <f>IF(消防車両一覧表29!T26=0,"",消防車両一覧表29!T26)</f>
        <v>2780</v>
      </c>
      <c r="G26" s="226">
        <f>IF(消防車両一覧表29!U26=0,"",消防車両一覧表29!U26)</f>
        <v>3165</v>
      </c>
      <c r="H26" s="227">
        <f>IF(消防車両一覧表29!V26=0,"",消防車両一覧表29!V26)</f>
        <v>40969</v>
      </c>
    </row>
    <row r="27" spans="1:8" ht="20.45" customHeight="1">
      <c r="A27" s="222">
        <f>IF(消防車両一覧表29!O27=0,"",消防車両一覧表29!O27)</f>
        <v>4000</v>
      </c>
      <c r="B27" s="222">
        <f>IF(消防車両一覧表29!P27=0,"",消防車両一覧表29!P27)</f>
        <v>5210</v>
      </c>
      <c r="C27" s="222">
        <f>IF(消防車両一覧表29!Q27=0,"",消防車両一覧表29!Q27)</f>
        <v>1900</v>
      </c>
      <c r="D27" s="222">
        <f>IF(消防車両一覧表29!R27=0,"",消防車両一覧表29!R27)</f>
        <v>2550</v>
      </c>
      <c r="E27" s="222">
        <f>IF(消防車両一覧表29!S27=0,"",消防車両一覧表29!S27)</f>
        <v>5</v>
      </c>
      <c r="F27" s="222">
        <f>IF(消防車両一覧表29!T27=0,"",消防車両一覧表29!T27)</f>
        <v>4810</v>
      </c>
      <c r="G27" s="222">
        <f>IF(消防車両一覧表29!U27=0,"",消防車両一覧表29!U27)</f>
        <v>5985</v>
      </c>
      <c r="H27" s="223">
        <f>IF(消防車両一覧表29!V27=0,"",消防車両一覧表29!V27)</f>
        <v>39753</v>
      </c>
    </row>
    <row r="28" spans="1:8" ht="20.45" customHeight="1">
      <c r="A28" s="224">
        <f>IF(消防車両一覧表29!O28=0,"",消防車両一覧表29!O28)</f>
        <v>2690</v>
      </c>
      <c r="B28" s="224">
        <f>IF(消防車両一覧表29!P28=0,"",消防車両一覧表29!P28)</f>
        <v>5650</v>
      </c>
      <c r="C28" s="224">
        <f>IF(消防車両一覧表29!Q28=0,"",消防車両一覧表29!Q28)</f>
        <v>1890</v>
      </c>
      <c r="D28" s="224">
        <f>IF(消防車両一覧表29!R28=0,"",消防車両一覧表29!R28)</f>
        <v>2490</v>
      </c>
      <c r="E28" s="224">
        <f>IF(消防車両一覧表29!S28=0,"",消防車両一覧表29!S28)</f>
        <v>7</v>
      </c>
      <c r="F28" s="224">
        <f>IF(消防車両一覧表29!T28=0,"",消防車両一覧表29!T28)</f>
        <v>2810</v>
      </c>
      <c r="G28" s="224">
        <f>IF(消防車両一覧表29!U28=0,"",消防車両一覧表29!U28)</f>
        <v>3195</v>
      </c>
      <c r="H28" s="225">
        <f>IF(消防車両一覧表29!V28=0,"",消防車両一覧表29!V28)</f>
        <v>42736</v>
      </c>
    </row>
    <row r="29" spans="1:8" ht="20.45" customHeight="1" thickBot="1">
      <c r="A29" s="226" t="str">
        <f>IF(消防車両一覧表29!O29=0,"",消防車両一覧表29!O29)</f>
        <v/>
      </c>
      <c r="B29" s="226" t="str">
        <f>IF(消防車両一覧表29!P29=0,"",消防車両一覧表29!P29)</f>
        <v/>
      </c>
      <c r="C29" s="226" t="str">
        <f>IF(消防車両一覧表29!Q29=0,"",消防車両一覧表29!Q29)</f>
        <v/>
      </c>
      <c r="D29" s="226" t="str">
        <f>IF(消防車両一覧表29!R29=0,"",消防車両一覧表29!R29)</f>
        <v/>
      </c>
      <c r="E29" s="226" t="str">
        <f>IF(消防車両一覧表29!S29=0,"",消防車両一覧表29!S29)</f>
        <v/>
      </c>
      <c r="F29" s="226" t="str">
        <f>IF(消防車両一覧表29!T29=0,"",消防車両一覧表29!T29)</f>
        <v/>
      </c>
      <c r="G29" s="226" t="str">
        <f>IF(消防車両一覧表29!U29=0,"",消防車両一覧表29!U29)</f>
        <v/>
      </c>
      <c r="H29" s="227" t="str">
        <f>IF(消防車両一覧表29!V29=0,"",消防車両一覧表29!V29)</f>
        <v/>
      </c>
    </row>
    <row r="30" spans="1:8" ht="20.45" customHeight="1">
      <c r="A30" s="222">
        <f>IF(消防車両一覧表29!O30=0,"",消防車両一覧表29!O30)</f>
        <v>4000</v>
      </c>
      <c r="B30" s="222">
        <f>IF(消防車両一覧表29!P30=0,"",消防車両一覧表29!P30)</f>
        <v>5990</v>
      </c>
      <c r="C30" s="222">
        <f>IF(消防車両一覧表29!Q30=0,"",消防車両一覧表29!Q30)</f>
        <v>1920</v>
      </c>
      <c r="D30" s="222">
        <f>IF(消防車両一覧表29!R30=0,"",消防車両一覧表29!R30)</f>
        <v>3080</v>
      </c>
      <c r="E30" s="222">
        <f>IF(消防車両一覧表29!S30=0,"",消防車両一覧表29!S30)</f>
        <v>5</v>
      </c>
      <c r="F30" s="222">
        <f>IF(消防車両一覧表29!T30=0,"",消防車両一覧表29!T30)</f>
        <v>5940</v>
      </c>
      <c r="G30" s="222">
        <f>IF(消防車両一覧表29!U30=0,"",消防車両一覧表29!U30)</f>
        <v>6815</v>
      </c>
      <c r="H30" s="223">
        <f>IF(消防車両一覧表29!V30=0,"",消防車両一覧表29!V30)</f>
        <v>41579</v>
      </c>
    </row>
    <row r="31" spans="1:8" ht="20.45" customHeight="1">
      <c r="A31" s="224">
        <f>IF(消防車両一覧表29!O31=0,"",消防車両一覧表29!O31)</f>
        <v>4000</v>
      </c>
      <c r="B31" s="224">
        <f>IF(消防車両一覧表29!P31=0,"",消防車両一覧表29!P31)</f>
        <v>5800</v>
      </c>
      <c r="C31" s="224">
        <f>IF(消防車両一覧表29!Q31=0,"",消防車両一覧表29!Q31)</f>
        <v>1880</v>
      </c>
      <c r="D31" s="224">
        <f>IF(消防車両一覧表29!R31=0,"",消防車両一覧表29!R31)</f>
        <v>2770</v>
      </c>
      <c r="E31" s="224">
        <f>IF(消防車両一覧表29!S31=0,"",消防車両一覧表29!S31)</f>
        <v>6</v>
      </c>
      <c r="F31" s="224">
        <f>IF(消防車両一覧表29!T31=0,"",消防車両一覧表29!T31)</f>
        <v>4910</v>
      </c>
      <c r="G31" s="224">
        <f>IF(消防車両一覧表29!U31=0,"",消防車両一覧表29!U31)</f>
        <v>5240</v>
      </c>
      <c r="H31" s="225">
        <f>IF(消防車両一覧表29!V31=0,"",消防車両一覧表29!V31)</f>
        <v>38322</v>
      </c>
    </row>
    <row r="32" spans="1:8" ht="20.45" customHeight="1">
      <c r="A32" s="224">
        <f>IF(消防車両一覧表29!O32=0,"",消防車両一覧表29!O32)</f>
        <v>2690</v>
      </c>
      <c r="B32" s="224">
        <f>IF(消防車両一覧表29!P32=0,"",消防車両一覧表29!P32)</f>
        <v>5650</v>
      </c>
      <c r="C32" s="224">
        <f>IF(消防車両一覧表29!Q32=0,"",消防車両一覧表29!Q32)</f>
        <v>1890</v>
      </c>
      <c r="D32" s="224">
        <f>IF(消防車両一覧表29!R32=0,"",消防車両一覧表29!R32)</f>
        <v>2490</v>
      </c>
      <c r="E32" s="224">
        <f>IF(消防車両一覧表29!S32=0,"",消防車両一覧表29!S32)</f>
        <v>7</v>
      </c>
      <c r="F32" s="224">
        <f>IF(消防車両一覧表29!T32=0,"",消防車両一覧表29!T32)</f>
        <v>2830</v>
      </c>
      <c r="G32" s="224">
        <f>IF(消防車両一覧表29!U32=0,"",消防車両一覧表29!U32)</f>
        <v>3215</v>
      </c>
      <c r="H32" s="225" t="str">
        <f>IF(消防車両一覧表29!V32=0,"",消防車両一覧表29!V32)</f>
        <v>令和2年3月</v>
      </c>
    </row>
    <row r="33" spans="1:8" ht="20.45" customHeight="1" thickBot="1">
      <c r="A33" s="226" t="str">
        <f>IF(消防車両一覧表29!O33=0,"",消防車両一覧表29!O33)</f>
        <v/>
      </c>
      <c r="B33" s="226" t="str">
        <f>IF(消防車両一覧表29!P33=0,"",消防車両一覧表29!P33)</f>
        <v/>
      </c>
      <c r="C33" s="226" t="str">
        <f>IF(消防車両一覧表29!Q33=0,"",消防車両一覧表29!Q33)</f>
        <v/>
      </c>
      <c r="D33" s="226" t="str">
        <f>IF(消防車両一覧表29!R33=0,"",消防車両一覧表29!R33)</f>
        <v/>
      </c>
      <c r="E33" s="226" t="str">
        <f>IF(消防車両一覧表29!S33=0,"",消防車両一覧表29!S33)</f>
        <v/>
      </c>
      <c r="F33" s="226" t="str">
        <f>IF(消防車両一覧表29!T33=0,"",消防車両一覧表29!T33)</f>
        <v/>
      </c>
      <c r="G33" s="226" t="str">
        <f>IF(消防車両一覧表29!U33=0,"",消防車両一覧表29!U33)</f>
        <v/>
      </c>
      <c r="H33" s="227" t="str">
        <f>IF(消防車両一覧表29!V33=0,"",消防車両一覧表29!V33)</f>
        <v/>
      </c>
    </row>
    <row r="34" spans="1:8" ht="20.45" customHeight="1">
      <c r="A34" s="222">
        <f>IF(消防車両一覧表29!O34=0,"",消防車両一覧表29!O34)</f>
        <v>4000</v>
      </c>
      <c r="B34" s="222">
        <f>IF(消防車両一覧表29!P34=0,"",消防車両一覧表29!P34)</f>
        <v>5730</v>
      </c>
      <c r="C34" s="222">
        <f>IF(消防車両一覧表29!Q34=0,"",消防車両一覧表29!Q34)</f>
        <v>1920</v>
      </c>
      <c r="D34" s="222">
        <f>IF(消防車両一覧表29!R34=0,"",消防車両一覧表29!R34)</f>
        <v>3040</v>
      </c>
      <c r="E34" s="222">
        <f>IF(消防車両一覧表29!S34=0,"",消防車両一覧表29!S34)</f>
        <v>5</v>
      </c>
      <c r="F34" s="222">
        <f>IF(消防車両一覧表29!T34=0,"",消防車両一覧表29!T34)</f>
        <v>6000</v>
      </c>
      <c r="G34" s="222">
        <f>IF(消防車両一覧表29!U34=0,"",消防車両一覧表29!U34)</f>
        <v>6875</v>
      </c>
      <c r="H34" s="223">
        <f>IF(消防車両一覧表29!V34=0,"",消防車両一覧表29!V34)</f>
        <v>42064</v>
      </c>
    </row>
    <row r="35" spans="1:8" ht="20.45" customHeight="1">
      <c r="A35" s="224" t="str">
        <f>IF(消防車両一覧表29!O35=0,"",消防車両一覧表29!O35)</f>
        <v/>
      </c>
      <c r="B35" s="224" t="str">
        <f>IF(消防車両一覧表29!P35=0,"",消防車両一覧表29!P35)</f>
        <v/>
      </c>
      <c r="C35" s="224" t="str">
        <f>IF(消防車両一覧表29!Q35=0,"",消防車両一覧表29!Q35)</f>
        <v/>
      </c>
      <c r="D35" s="224" t="str">
        <f>IF(消防車両一覧表29!R35=0,"",消防車両一覧表29!R35)</f>
        <v/>
      </c>
      <c r="E35" s="224" t="str">
        <f>IF(消防車両一覧表29!S35=0,"",消防車両一覧表29!S35)</f>
        <v/>
      </c>
      <c r="F35" s="224" t="str">
        <f>IF(消防車両一覧表29!T35=0,"",消防車両一覧表29!T35)</f>
        <v/>
      </c>
      <c r="G35" s="224" t="str">
        <f>IF(消防車両一覧表29!U35=0,"",消防車両一覧表29!U35)</f>
        <v/>
      </c>
      <c r="H35" s="225" t="str">
        <f>IF(消防車両一覧表29!V35=0,"",消防車両一覧表29!V35)</f>
        <v/>
      </c>
    </row>
    <row r="36" spans="1:8" ht="20.45" customHeight="1" thickBot="1">
      <c r="A36" s="226" t="str">
        <f>IF(消防車両一覧表29!O36=0,"",消防車両一覧表29!O36)</f>
        <v/>
      </c>
      <c r="B36" s="226" t="str">
        <f>IF(消防車両一覧表29!P36=0,"",消防車両一覧表29!P36)</f>
        <v/>
      </c>
      <c r="C36" s="226" t="str">
        <f>IF(消防車両一覧表29!Q36=0,"",消防車両一覧表29!Q36)</f>
        <v/>
      </c>
      <c r="D36" s="226" t="str">
        <f>IF(消防車両一覧表29!R36=0,"",消防車両一覧表29!R36)</f>
        <v/>
      </c>
      <c r="E36" s="226" t="str">
        <f>IF(消防車両一覧表29!S36=0,"",消防車両一覧表29!S36)</f>
        <v/>
      </c>
      <c r="F36" s="226" t="str">
        <f>IF(消防車両一覧表29!T36=0,"",消防車両一覧表29!T36)</f>
        <v/>
      </c>
      <c r="G36" s="226" t="str">
        <f>IF(消防車両一覧表29!U36=0,"",消防車両一覧表29!U36)</f>
        <v/>
      </c>
      <c r="H36" s="227" t="str">
        <f>IF(消防車両一覧表29!V36=0,"",消防車両一覧表29!V36)</f>
        <v/>
      </c>
    </row>
    <row r="37" spans="1:8" ht="20.45" customHeight="1">
      <c r="A37" s="222">
        <f>IF(消防車両一覧表29!O37=0,"",消防車両一覧表29!O37)</f>
        <v>4000</v>
      </c>
      <c r="B37" s="222">
        <f>IF(消防車両一覧表29!P37=0,"",消防車両一覧表29!P37)</f>
        <v>5770</v>
      </c>
      <c r="C37" s="222">
        <f>IF(消防車両一覧表29!Q37=0,"",消防車両一覧表29!Q37)</f>
        <v>1900</v>
      </c>
      <c r="D37" s="222">
        <f>IF(消防車両一覧表29!R37=0,"",消防車両一覧表29!R37)</f>
        <v>2750</v>
      </c>
      <c r="E37" s="222">
        <f>IF(消防車両一覧表29!S37=0,"",消防車両一覧表29!S37)</f>
        <v>5</v>
      </c>
      <c r="F37" s="222">
        <f>IF(消防車両一覧表29!T37=0,"",消防車両一覧表29!T37)</f>
        <v>6060</v>
      </c>
      <c r="G37" s="222">
        <f>IF(消防車両一覧表29!U37=0,"",消防車両一覧表29!U37)</f>
        <v>6935</v>
      </c>
      <c r="H37" s="223">
        <f>IF(消防車両一覧表29!V37=0,"",消防車両一覧表29!V37)</f>
        <v>43497</v>
      </c>
    </row>
    <row r="38" spans="1:8" ht="20.45" customHeight="1">
      <c r="A38" s="224" t="str">
        <f>IF(消防車両一覧表29!O38=0,"",消防車両一覧表29!O38)</f>
        <v/>
      </c>
      <c r="B38" s="224" t="str">
        <f>IF(消防車両一覧表29!P38=0,"",消防車両一覧表29!P38)</f>
        <v/>
      </c>
      <c r="C38" s="224" t="str">
        <f>IF(消防車両一覧表29!Q38=0,"",消防車両一覧表29!Q38)</f>
        <v/>
      </c>
      <c r="D38" s="224" t="str">
        <f>IF(消防車両一覧表29!R38=0,"",消防車両一覧表29!R38)</f>
        <v/>
      </c>
      <c r="E38" s="224" t="str">
        <f>IF(消防車両一覧表29!S38=0,"",消防車両一覧表29!S38)</f>
        <v/>
      </c>
      <c r="F38" s="224" t="str">
        <f>IF(消防車両一覧表29!T38=0,"",消防車両一覧表29!T38)</f>
        <v/>
      </c>
      <c r="G38" s="224" t="str">
        <f>IF(消防車両一覧表29!U38=0,"",消防車両一覧表29!U38)</f>
        <v/>
      </c>
      <c r="H38" s="225" t="str">
        <f>IF(消防車両一覧表29!V38=0,"",消防車両一覧表29!V38)</f>
        <v/>
      </c>
    </row>
    <row r="39" spans="1:8" ht="20.45" customHeight="1" thickBot="1">
      <c r="A39" s="226" t="str">
        <f>IF(消防車両一覧表29!O39=0,"",消防車両一覧表29!O39)</f>
        <v/>
      </c>
      <c r="B39" s="226" t="str">
        <f>IF(消防車両一覧表29!P39=0,"",消防車両一覧表29!P39)</f>
        <v/>
      </c>
      <c r="C39" s="226" t="str">
        <f>IF(消防車両一覧表29!Q39=0,"",消防車両一覧表29!Q39)</f>
        <v/>
      </c>
      <c r="D39" s="226" t="str">
        <f>IF(消防車両一覧表29!R39=0,"",消防車両一覧表29!R39)</f>
        <v/>
      </c>
      <c r="E39" s="226" t="str">
        <f>IF(消防車両一覧表29!S39=0,"",消防車両一覧表29!S39)</f>
        <v/>
      </c>
      <c r="F39" s="226" t="str">
        <f>IF(消防車両一覧表29!T39=0,"",消防車両一覧表29!T39)</f>
        <v/>
      </c>
      <c r="G39" s="226" t="str">
        <f>IF(消防車両一覧表29!U39=0,"",消防車両一覧表29!U39)</f>
        <v/>
      </c>
      <c r="H39" s="227" t="str">
        <f>IF(消防車両一覧表29!V39=0,"",消防車両一覧表29!V39)</f>
        <v/>
      </c>
    </row>
  </sheetData>
  <sheetProtection selectLockedCells="1"/>
  <mergeCells count="2">
    <mergeCell ref="G2:H2"/>
    <mergeCell ref="H3:H4"/>
  </mergeCells>
  <phoneticPr fontId="1"/>
  <dataValidations count="2">
    <dataValidation imeMode="hiragana" allowBlank="1" showInputMessage="1" showErrorMessage="1" sqref="F1:G1 B1:E2 G2 H1:IV2 A1 I3:IV4 A3:G4 H3"/>
    <dataValidation imeMode="off" allowBlank="1" showInputMessage="1" showErrorMessage="1" sqref="A5:H39"/>
  </dataValidations>
  <pageMargins left="0.70866141732283472" right="0.23622047244094491" top="0.51181102362204722" bottom="0.59055118110236227" header="0.31496062992125984" footer="0.31496062992125984"/>
  <pageSetup paperSize="9" firstPageNumber="30"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zoomScaleNormal="100" workbookViewId="0">
      <selection activeCell="A2" sqref="A2:E2"/>
    </sheetView>
  </sheetViews>
  <sheetFormatPr defaultRowHeight="13.5"/>
  <cols>
    <col min="1" max="1" width="5" customWidth="1"/>
    <col min="2" max="4" width="7.625" customWidth="1"/>
    <col min="5" max="12" width="8.375" customWidth="1"/>
    <col min="14" max="14" width="25.875" customWidth="1"/>
  </cols>
  <sheetData>
    <row r="1" spans="1:12" s="11" customFormat="1" ht="26.25" customHeight="1">
      <c r="A1" s="796"/>
      <c r="B1" s="796"/>
    </row>
    <row r="2" spans="1:12" s="11" customFormat="1" ht="26.25" customHeight="1" thickBot="1">
      <c r="A2" s="864" t="s">
        <v>221</v>
      </c>
      <c r="B2" s="864"/>
      <c r="C2" s="864"/>
      <c r="D2" s="864"/>
      <c r="E2" s="864"/>
      <c r="J2" s="900" t="s">
        <v>520</v>
      </c>
      <c r="K2" s="900"/>
      <c r="L2" s="900"/>
    </row>
    <row r="3" spans="1:12" ht="27" customHeight="1">
      <c r="A3" s="667" t="s">
        <v>383</v>
      </c>
      <c r="B3" s="668"/>
      <c r="C3" s="668"/>
      <c r="D3" s="668"/>
      <c r="E3" s="877" t="s">
        <v>218</v>
      </c>
      <c r="F3" s="877" t="s">
        <v>217</v>
      </c>
      <c r="G3" s="908" t="s">
        <v>219</v>
      </c>
      <c r="H3" s="908"/>
      <c r="I3" s="908"/>
      <c r="J3" s="908" t="s">
        <v>220</v>
      </c>
      <c r="K3" s="909"/>
      <c r="L3" s="880" t="s">
        <v>212</v>
      </c>
    </row>
    <row r="4" spans="1:12" s="11" customFormat="1" ht="27" customHeight="1" thickBot="1">
      <c r="A4" s="875"/>
      <c r="B4" s="876"/>
      <c r="C4" s="876"/>
      <c r="D4" s="876"/>
      <c r="E4" s="878"/>
      <c r="F4" s="878"/>
      <c r="G4" s="31" t="s">
        <v>213</v>
      </c>
      <c r="H4" s="31" t="s">
        <v>214</v>
      </c>
      <c r="I4" s="31" t="s">
        <v>215</v>
      </c>
      <c r="J4" s="31" t="s">
        <v>216</v>
      </c>
      <c r="K4" s="32" t="s">
        <v>211</v>
      </c>
      <c r="L4" s="881"/>
    </row>
    <row r="5" spans="1:12" ht="26.45" customHeight="1">
      <c r="A5" s="882" t="s">
        <v>228</v>
      </c>
      <c r="B5" s="702" t="s">
        <v>230</v>
      </c>
      <c r="C5" s="885"/>
      <c r="D5" s="886"/>
      <c r="E5" s="16"/>
      <c r="F5" s="16">
        <v>1</v>
      </c>
      <c r="G5" s="16"/>
      <c r="H5" s="16"/>
      <c r="I5" s="16"/>
      <c r="J5" s="16"/>
      <c r="K5" s="34"/>
      <c r="L5" s="35">
        <f>SUM(E5:K5)</f>
        <v>1</v>
      </c>
    </row>
    <row r="6" spans="1:12" ht="26.45" customHeight="1">
      <c r="A6" s="883"/>
      <c r="B6" s="623" t="s">
        <v>231</v>
      </c>
      <c r="C6" s="624"/>
      <c r="D6" s="879"/>
      <c r="E6" s="13"/>
      <c r="F6" s="13">
        <v>1</v>
      </c>
      <c r="G6" s="13"/>
      <c r="H6" s="13"/>
      <c r="I6" s="13"/>
      <c r="J6" s="13"/>
      <c r="K6" s="23"/>
      <c r="L6" s="36">
        <f>SUM(E6:K6)</f>
        <v>1</v>
      </c>
    </row>
    <row r="7" spans="1:12" ht="26.45" customHeight="1">
      <c r="A7" s="883"/>
      <c r="B7" s="623" t="s">
        <v>232</v>
      </c>
      <c r="C7" s="624"/>
      <c r="D7" s="879"/>
      <c r="E7" s="13"/>
      <c r="F7" s="13">
        <v>2</v>
      </c>
      <c r="G7" s="13">
        <v>1</v>
      </c>
      <c r="H7" s="13">
        <v>1</v>
      </c>
      <c r="I7" s="13">
        <v>1</v>
      </c>
      <c r="J7" s="13">
        <v>1</v>
      </c>
      <c r="K7" s="23">
        <v>1</v>
      </c>
      <c r="L7" s="36">
        <f t="shared" ref="L7:L23" si="0">SUM(E7:K7)</f>
        <v>7</v>
      </c>
    </row>
    <row r="8" spans="1:12" ht="26.45" customHeight="1">
      <c r="A8" s="883"/>
      <c r="B8" s="623" t="s">
        <v>233</v>
      </c>
      <c r="C8" s="624"/>
      <c r="D8" s="879"/>
      <c r="E8" s="13"/>
      <c r="F8" s="13"/>
      <c r="G8" s="13">
        <v>1</v>
      </c>
      <c r="H8" s="13"/>
      <c r="I8" s="13"/>
      <c r="J8" s="13"/>
      <c r="K8" s="23"/>
      <c r="L8" s="36">
        <f t="shared" si="0"/>
        <v>1</v>
      </c>
    </row>
    <row r="9" spans="1:12" ht="26.45" customHeight="1">
      <c r="A9" s="883"/>
      <c r="B9" s="623" t="s">
        <v>234</v>
      </c>
      <c r="C9" s="624"/>
      <c r="D9" s="879"/>
      <c r="E9" s="13"/>
      <c r="F9" s="13">
        <v>1</v>
      </c>
      <c r="G9" s="13"/>
      <c r="H9" s="13"/>
      <c r="I9" s="13"/>
      <c r="J9" s="13"/>
      <c r="K9" s="23"/>
      <c r="L9" s="36">
        <f t="shared" si="0"/>
        <v>1</v>
      </c>
    </row>
    <row r="10" spans="1:12" ht="26.45" customHeight="1">
      <c r="A10" s="884"/>
      <c r="B10" s="623" t="s">
        <v>235</v>
      </c>
      <c r="C10" s="624"/>
      <c r="D10" s="879"/>
      <c r="E10" s="13"/>
      <c r="F10" s="13"/>
      <c r="G10" s="13"/>
      <c r="H10" s="13"/>
      <c r="I10" s="13">
        <v>1</v>
      </c>
      <c r="J10" s="13"/>
      <c r="K10" s="23"/>
      <c r="L10" s="36">
        <f t="shared" si="0"/>
        <v>1</v>
      </c>
    </row>
    <row r="11" spans="1:12" ht="26.45" customHeight="1">
      <c r="A11" s="745" t="s">
        <v>236</v>
      </c>
      <c r="B11" s="624"/>
      <c r="C11" s="624"/>
      <c r="D11" s="624"/>
      <c r="E11" s="13"/>
      <c r="F11" s="13">
        <v>2</v>
      </c>
      <c r="G11" s="13">
        <v>1</v>
      </c>
      <c r="H11" s="13">
        <v>1</v>
      </c>
      <c r="I11" s="13">
        <v>1</v>
      </c>
      <c r="J11" s="13"/>
      <c r="K11" s="23"/>
      <c r="L11" s="36">
        <f t="shared" si="0"/>
        <v>5</v>
      </c>
    </row>
    <row r="12" spans="1:12" ht="26.45" customHeight="1">
      <c r="A12" s="745" t="s">
        <v>237</v>
      </c>
      <c r="B12" s="624"/>
      <c r="C12" s="624"/>
      <c r="D12" s="624"/>
      <c r="E12" s="13"/>
      <c r="F12" s="13">
        <v>1</v>
      </c>
      <c r="G12" s="13">
        <v>1</v>
      </c>
      <c r="H12" s="13"/>
      <c r="I12" s="13"/>
      <c r="J12" s="13"/>
      <c r="K12" s="23"/>
      <c r="L12" s="36">
        <f t="shared" si="0"/>
        <v>2</v>
      </c>
    </row>
    <row r="13" spans="1:12" ht="26.45" customHeight="1">
      <c r="A13" s="745" t="s">
        <v>238</v>
      </c>
      <c r="B13" s="624"/>
      <c r="C13" s="624"/>
      <c r="D13" s="624"/>
      <c r="E13" s="13"/>
      <c r="F13" s="13">
        <v>1</v>
      </c>
      <c r="G13" s="13"/>
      <c r="H13" s="13"/>
      <c r="I13" s="13"/>
      <c r="J13" s="13"/>
      <c r="K13" s="23"/>
      <c r="L13" s="36">
        <f t="shared" si="0"/>
        <v>1</v>
      </c>
    </row>
    <row r="14" spans="1:12" ht="26.45" customHeight="1">
      <c r="A14" s="913" t="s">
        <v>229</v>
      </c>
      <c r="B14" s="879" t="s">
        <v>495</v>
      </c>
      <c r="C14" s="704"/>
      <c r="D14" s="623"/>
      <c r="E14" s="308">
        <v>1</v>
      </c>
      <c r="F14" s="13"/>
      <c r="G14" s="13"/>
      <c r="H14" s="13"/>
      <c r="I14" s="13"/>
      <c r="J14" s="13"/>
      <c r="K14" s="394"/>
      <c r="L14" s="36">
        <f t="shared" si="0"/>
        <v>1</v>
      </c>
    </row>
    <row r="15" spans="1:12" ht="26.45" customHeight="1">
      <c r="A15" s="914"/>
      <c r="B15" s="879" t="s">
        <v>243</v>
      </c>
      <c r="C15" s="704"/>
      <c r="D15" s="623"/>
      <c r="E15" s="308">
        <v>1</v>
      </c>
      <c r="F15" s="13"/>
      <c r="G15" s="13"/>
      <c r="H15" s="13"/>
      <c r="I15" s="13"/>
      <c r="J15" s="13"/>
      <c r="K15" s="394"/>
      <c r="L15" s="36">
        <f t="shared" si="0"/>
        <v>1</v>
      </c>
    </row>
    <row r="16" spans="1:12" ht="26.45" customHeight="1">
      <c r="A16" s="914"/>
      <c r="B16" s="879" t="s">
        <v>458</v>
      </c>
      <c r="C16" s="704"/>
      <c r="D16" s="623"/>
      <c r="E16" s="308">
        <v>1</v>
      </c>
      <c r="F16" s="13"/>
      <c r="G16" s="13"/>
      <c r="H16" s="13"/>
      <c r="I16" s="13"/>
      <c r="J16" s="13"/>
      <c r="K16" s="394"/>
      <c r="L16" s="36">
        <f>SUM(E16:K16)</f>
        <v>1</v>
      </c>
    </row>
    <row r="17" spans="1:12" ht="26.45" customHeight="1">
      <c r="A17" s="914"/>
      <c r="B17" s="879" t="s">
        <v>241</v>
      </c>
      <c r="C17" s="704"/>
      <c r="D17" s="623"/>
      <c r="E17" s="308">
        <v>2</v>
      </c>
      <c r="F17" s="13"/>
      <c r="G17" s="13"/>
      <c r="H17" s="13"/>
      <c r="I17" s="13"/>
      <c r="J17" s="13"/>
      <c r="K17" s="394"/>
      <c r="L17" s="36">
        <f t="shared" si="0"/>
        <v>2</v>
      </c>
    </row>
    <row r="18" spans="1:12" ht="26.45" customHeight="1">
      <c r="A18" s="914"/>
      <c r="B18" s="879" t="s">
        <v>242</v>
      </c>
      <c r="C18" s="704"/>
      <c r="D18" s="623"/>
      <c r="E18" s="308">
        <v>1</v>
      </c>
      <c r="F18" s="13"/>
      <c r="G18" s="13"/>
      <c r="H18" s="13"/>
      <c r="I18" s="13"/>
      <c r="J18" s="13"/>
      <c r="K18" s="394"/>
      <c r="L18" s="36">
        <f t="shared" si="0"/>
        <v>1</v>
      </c>
    </row>
    <row r="19" spans="1:12" ht="26.45" customHeight="1">
      <c r="A19" s="914"/>
      <c r="B19" s="624" t="s">
        <v>496</v>
      </c>
      <c r="C19" s="624"/>
      <c r="D19" s="624"/>
      <c r="E19" s="308"/>
      <c r="F19" s="13">
        <v>1</v>
      </c>
      <c r="G19" s="13"/>
      <c r="H19" s="13"/>
      <c r="I19" s="13"/>
      <c r="J19" s="13"/>
      <c r="K19" s="394"/>
      <c r="L19" s="36">
        <f t="shared" si="0"/>
        <v>1</v>
      </c>
    </row>
    <row r="20" spans="1:12" ht="26.45" customHeight="1">
      <c r="A20" s="914"/>
      <c r="B20" s="624" t="s">
        <v>519</v>
      </c>
      <c r="C20" s="624"/>
      <c r="D20" s="624"/>
      <c r="E20" s="308"/>
      <c r="F20" s="13">
        <v>1</v>
      </c>
      <c r="G20" s="13"/>
      <c r="H20" s="13"/>
      <c r="I20" s="13"/>
      <c r="J20" s="13"/>
      <c r="K20" s="23"/>
      <c r="L20" s="36">
        <f>SUM(E20:K20)</f>
        <v>1</v>
      </c>
    </row>
    <row r="21" spans="1:12" ht="26.45" customHeight="1" thickBot="1">
      <c r="A21" s="915"/>
      <c r="B21" s="648" t="s">
        <v>517</v>
      </c>
      <c r="C21" s="648"/>
      <c r="D21" s="648"/>
      <c r="E21" s="15"/>
      <c r="F21" s="15">
        <v>1</v>
      </c>
      <c r="G21" s="15"/>
      <c r="H21" s="15"/>
      <c r="I21" s="15"/>
      <c r="J21" s="15"/>
      <c r="K21" s="22"/>
      <c r="L21" s="37">
        <f t="shared" si="0"/>
        <v>1</v>
      </c>
    </row>
    <row r="22" spans="1:12" ht="26.45" customHeight="1" thickTop="1" thickBot="1">
      <c r="A22" s="901" t="s">
        <v>245</v>
      </c>
      <c r="B22" s="902"/>
      <c r="C22" s="902"/>
      <c r="D22" s="902"/>
      <c r="E22" s="14">
        <f t="shared" ref="E22:K22" si="1">SUM(E5:E21)</f>
        <v>6</v>
      </c>
      <c r="F22" s="14">
        <f t="shared" si="1"/>
        <v>12</v>
      </c>
      <c r="G22" s="14">
        <f t="shared" si="1"/>
        <v>4</v>
      </c>
      <c r="H22" s="14">
        <f t="shared" si="1"/>
        <v>2</v>
      </c>
      <c r="I22" s="14">
        <f t="shared" si="1"/>
        <v>3</v>
      </c>
      <c r="J22" s="14">
        <f t="shared" si="1"/>
        <v>1</v>
      </c>
      <c r="K22" s="14">
        <f t="shared" si="1"/>
        <v>1</v>
      </c>
      <c r="L22" s="38">
        <f t="shared" si="0"/>
        <v>29</v>
      </c>
    </row>
    <row r="23" spans="1:12" ht="26.45" customHeight="1" thickBot="1">
      <c r="A23" s="903" t="s">
        <v>244</v>
      </c>
      <c r="B23" s="904"/>
      <c r="C23" s="904"/>
      <c r="D23" s="905"/>
      <c r="E23" s="539"/>
      <c r="F23" s="539">
        <v>17</v>
      </c>
      <c r="G23" s="539"/>
      <c r="H23" s="539"/>
      <c r="I23" s="539">
        <v>1</v>
      </c>
      <c r="J23" s="539"/>
      <c r="K23" s="540">
        <v>2</v>
      </c>
      <c r="L23" s="541">
        <f t="shared" si="0"/>
        <v>20</v>
      </c>
    </row>
    <row r="24" spans="1:12" ht="16.5" customHeight="1">
      <c r="H24" s="81"/>
    </row>
    <row r="25" spans="1:12" s="11" customFormat="1" ht="26.25" customHeight="1" thickBot="1">
      <c r="A25" s="912" t="s">
        <v>222</v>
      </c>
      <c r="B25" s="912"/>
      <c r="C25" s="912"/>
      <c r="D25" s="912"/>
      <c r="E25" s="912"/>
      <c r="F25" s="912"/>
      <c r="J25" s="900" t="s">
        <v>521</v>
      </c>
      <c r="K25" s="900"/>
      <c r="L25" s="900"/>
    </row>
    <row r="26" spans="1:12" ht="26.45" customHeight="1" thickBot="1">
      <c r="A26" s="906" t="s">
        <v>225</v>
      </c>
      <c r="B26" s="907"/>
      <c r="C26" s="907"/>
      <c r="D26" s="907"/>
      <c r="E26" s="910" t="s">
        <v>223</v>
      </c>
      <c r="F26" s="910"/>
      <c r="G26" s="910"/>
      <c r="H26" s="910" t="s">
        <v>224</v>
      </c>
      <c r="I26" s="910"/>
      <c r="J26" s="910"/>
      <c r="K26" s="910"/>
      <c r="L26" s="911"/>
    </row>
    <row r="27" spans="1:12" ht="26.45" customHeight="1">
      <c r="A27" s="892" t="s">
        <v>432</v>
      </c>
      <c r="B27" s="893"/>
      <c r="C27" s="893"/>
      <c r="D27" s="893"/>
      <c r="E27" s="894">
        <v>50</v>
      </c>
      <c r="F27" s="894"/>
      <c r="G27" s="894"/>
      <c r="H27" s="893" t="s">
        <v>227</v>
      </c>
      <c r="I27" s="893"/>
      <c r="J27" s="893"/>
      <c r="K27" s="893"/>
      <c r="L27" s="895"/>
    </row>
    <row r="28" spans="1:12" ht="26.45" customHeight="1">
      <c r="A28" s="896" t="s">
        <v>512</v>
      </c>
      <c r="B28" s="897"/>
      <c r="C28" s="897"/>
      <c r="D28" s="897"/>
      <c r="E28" s="898">
        <v>7</v>
      </c>
      <c r="F28" s="898"/>
      <c r="G28" s="898"/>
      <c r="H28" s="897" t="s">
        <v>513</v>
      </c>
      <c r="I28" s="897"/>
      <c r="J28" s="897"/>
      <c r="K28" s="897"/>
      <c r="L28" s="899"/>
    </row>
    <row r="29" spans="1:12" ht="26.45" customHeight="1">
      <c r="A29" s="896" t="s">
        <v>384</v>
      </c>
      <c r="B29" s="897"/>
      <c r="C29" s="897"/>
      <c r="D29" s="897"/>
      <c r="E29" s="898">
        <v>14</v>
      </c>
      <c r="F29" s="898"/>
      <c r="G29" s="898"/>
      <c r="H29" s="897" t="s">
        <v>226</v>
      </c>
      <c r="I29" s="897"/>
      <c r="J29" s="897"/>
      <c r="K29" s="897"/>
      <c r="L29" s="899"/>
    </row>
    <row r="30" spans="1:12" s="86" customFormat="1" ht="26.45" customHeight="1">
      <c r="A30" s="896" t="s">
        <v>467</v>
      </c>
      <c r="B30" s="897"/>
      <c r="C30" s="897"/>
      <c r="D30" s="897"/>
      <c r="E30" s="898">
        <v>40</v>
      </c>
      <c r="F30" s="898"/>
      <c r="G30" s="898"/>
      <c r="H30" s="897" t="s">
        <v>443</v>
      </c>
      <c r="I30" s="897"/>
      <c r="J30" s="897"/>
      <c r="K30" s="897"/>
      <c r="L30" s="899"/>
    </row>
    <row r="31" spans="1:12" ht="26.45" customHeight="1" thickBot="1">
      <c r="A31" s="887" t="s">
        <v>442</v>
      </c>
      <c r="B31" s="888"/>
      <c r="C31" s="888"/>
      <c r="D31" s="888"/>
      <c r="E31" s="889">
        <v>19</v>
      </c>
      <c r="F31" s="889"/>
      <c r="G31" s="889"/>
      <c r="H31" s="890" t="s">
        <v>444</v>
      </c>
      <c r="I31" s="890"/>
      <c r="J31" s="890"/>
      <c r="K31" s="890"/>
      <c r="L31" s="891"/>
    </row>
    <row r="32" spans="1:12" s="388" customFormat="1" ht="26.45" hidden="1" customHeight="1" thickBot="1">
      <c r="A32" s="870" t="s">
        <v>514</v>
      </c>
      <c r="B32" s="871"/>
      <c r="C32" s="871"/>
      <c r="D32" s="871"/>
      <c r="E32" s="872">
        <v>1</v>
      </c>
      <c r="F32" s="872"/>
      <c r="G32" s="872"/>
      <c r="H32" s="873"/>
      <c r="I32" s="873"/>
      <c r="J32" s="873"/>
      <c r="K32" s="873"/>
      <c r="L32" s="874"/>
    </row>
  </sheetData>
  <mergeCells count="53">
    <mergeCell ref="B17:D17"/>
    <mergeCell ref="B18:D18"/>
    <mergeCell ref="B19:D19"/>
    <mergeCell ref="A14:A21"/>
    <mergeCell ref="B14:D14"/>
    <mergeCell ref="J2:L2"/>
    <mergeCell ref="A29:D29"/>
    <mergeCell ref="E29:G29"/>
    <mergeCell ref="H29:L29"/>
    <mergeCell ref="A22:D22"/>
    <mergeCell ref="A23:D23"/>
    <mergeCell ref="A26:D26"/>
    <mergeCell ref="B16:D16"/>
    <mergeCell ref="B21:D21"/>
    <mergeCell ref="A12:D12"/>
    <mergeCell ref="A13:D13"/>
    <mergeCell ref="G3:I3"/>
    <mergeCell ref="J3:K3"/>
    <mergeCell ref="E26:G26"/>
    <mergeCell ref="H26:L26"/>
    <mergeCell ref="A25:F25"/>
    <mergeCell ref="B9:D9"/>
    <mergeCell ref="A31:D31"/>
    <mergeCell ref="E31:G31"/>
    <mergeCell ref="H31:L31"/>
    <mergeCell ref="A27:D27"/>
    <mergeCell ref="E27:G27"/>
    <mergeCell ref="H27:L27"/>
    <mergeCell ref="A28:D28"/>
    <mergeCell ref="E28:G28"/>
    <mergeCell ref="H28:L28"/>
    <mergeCell ref="A30:D30"/>
    <mergeCell ref="E30:G30"/>
    <mergeCell ref="H30:L30"/>
    <mergeCell ref="J25:L25"/>
    <mergeCell ref="B20:D20"/>
    <mergeCell ref="B15:D15"/>
    <mergeCell ref="A32:D32"/>
    <mergeCell ref="E32:G32"/>
    <mergeCell ref="H32:L32"/>
    <mergeCell ref="A11:D11"/>
    <mergeCell ref="A1:B1"/>
    <mergeCell ref="A3:D4"/>
    <mergeCell ref="E3:E4"/>
    <mergeCell ref="F3:F4"/>
    <mergeCell ref="A2:E2"/>
    <mergeCell ref="B10:D10"/>
    <mergeCell ref="L3:L4"/>
    <mergeCell ref="A5:A10"/>
    <mergeCell ref="B5:D5"/>
    <mergeCell ref="B6:D6"/>
    <mergeCell ref="B7:D7"/>
    <mergeCell ref="B8:D8"/>
  </mergeCells>
  <phoneticPr fontId="1"/>
  <dataValidations count="2">
    <dataValidation imeMode="hiragana" allowBlank="1" showInputMessage="1" showErrorMessage="1" sqref="E3:E4 J25 E33:G65536 E26:F26 E24:F24 G24:G26 D1:E1 F1:L4 J24:L24 J26:L65536 A14:D14 A22:A65536 M1:IV1048576 D26:D65536 H24:I65536 A1:C13 D3:D13 D15:D24 B15:C65536"/>
    <dataValidation imeMode="off" allowBlank="1" showInputMessage="1" showErrorMessage="1" sqref="E27:G32 E5:L23"/>
  </dataValidations>
  <pageMargins left="0.23622047244094491" right="0.70866141732283472" top="0.51181102362204722" bottom="0.59055118110236227" header="0.31496062992125984" footer="0.31496062992125984"/>
  <pageSetup paperSize="9" firstPageNumber="31" orientation="portrait" useFirstPageNumber="1" r:id="rId1"/>
  <headerFooter>
    <oddFooter>&amp;C‐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8"/>
  <sheetViews>
    <sheetView zoomScaleNormal="100" workbookViewId="0">
      <selection activeCell="A2" sqref="A2:F2"/>
    </sheetView>
  </sheetViews>
  <sheetFormatPr defaultRowHeight="13.5"/>
  <cols>
    <col min="1" max="1" width="12.375" style="500" customWidth="1"/>
    <col min="2" max="2" width="18.125" style="500" customWidth="1"/>
    <col min="3" max="3" width="20.375" style="500" customWidth="1"/>
    <col min="4" max="4" width="27" style="500" customWidth="1"/>
    <col min="5" max="6" width="8.625" style="500" customWidth="1"/>
    <col min="7" max="16384" width="9" style="500"/>
  </cols>
  <sheetData>
    <row r="1" spans="1:6" s="525" customFormat="1" ht="15" customHeight="1">
      <c r="A1" s="918"/>
      <c r="B1" s="918"/>
    </row>
    <row r="2" spans="1:6" s="525" customFormat="1" ht="26.25" customHeight="1" thickBot="1">
      <c r="A2" s="864" t="s">
        <v>549</v>
      </c>
      <c r="B2" s="864"/>
      <c r="C2" s="864"/>
      <c r="D2" s="864"/>
      <c r="E2" s="864"/>
      <c r="F2" s="864"/>
    </row>
    <row r="3" spans="1:6" ht="38.25" customHeight="1" thickBot="1">
      <c r="A3" s="526" t="s">
        <v>387</v>
      </c>
      <c r="B3" s="923" t="s">
        <v>388</v>
      </c>
      <c r="C3" s="924"/>
      <c r="D3" s="527" t="s">
        <v>363</v>
      </c>
      <c r="E3" s="528" t="s">
        <v>260</v>
      </c>
      <c r="F3" s="529" t="s">
        <v>261</v>
      </c>
    </row>
    <row r="4" spans="1:6" ht="20.45" customHeight="1" thickTop="1" thickBot="1">
      <c r="A4" s="530" t="s">
        <v>301</v>
      </c>
      <c r="B4" s="919" t="s">
        <v>386</v>
      </c>
      <c r="C4" s="920"/>
      <c r="D4" s="389" t="s">
        <v>303</v>
      </c>
      <c r="E4" s="520">
        <v>1</v>
      </c>
      <c r="F4" s="494">
        <v>1</v>
      </c>
    </row>
    <row r="5" spans="1:6" ht="20.45" customHeight="1">
      <c r="A5" s="925" t="s">
        <v>362</v>
      </c>
      <c r="B5" s="921" t="s">
        <v>263</v>
      </c>
      <c r="C5" s="922"/>
      <c r="D5" s="531" t="s">
        <v>112</v>
      </c>
      <c r="E5" s="521">
        <v>2</v>
      </c>
      <c r="F5" s="495">
        <v>5</v>
      </c>
    </row>
    <row r="6" spans="1:6" ht="20.45" customHeight="1">
      <c r="A6" s="926"/>
      <c r="B6" s="916" t="s">
        <v>264</v>
      </c>
      <c r="C6" s="917"/>
      <c r="D6" s="532"/>
      <c r="E6" s="522" t="s">
        <v>550</v>
      </c>
      <c r="F6" s="496" t="s">
        <v>550</v>
      </c>
    </row>
    <row r="7" spans="1:6" ht="20.45" customHeight="1">
      <c r="A7" s="926"/>
      <c r="B7" s="916" t="s">
        <v>265</v>
      </c>
      <c r="C7" s="917"/>
      <c r="D7" s="532" t="s">
        <v>551</v>
      </c>
      <c r="E7" s="522">
        <v>1</v>
      </c>
      <c r="F7" s="496">
        <v>2</v>
      </c>
    </row>
    <row r="8" spans="1:6" ht="20.45" customHeight="1">
      <c r="A8" s="926"/>
      <c r="B8" s="916" t="s">
        <v>302</v>
      </c>
      <c r="C8" s="917"/>
      <c r="D8" s="532" t="s">
        <v>552</v>
      </c>
      <c r="E8" s="522">
        <v>1</v>
      </c>
      <c r="F8" s="496">
        <v>2</v>
      </c>
    </row>
    <row r="9" spans="1:6" ht="20.45" customHeight="1">
      <c r="A9" s="926"/>
      <c r="B9" s="916" t="s">
        <v>266</v>
      </c>
      <c r="C9" s="917"/>
      <c r="D9" s="532" t="s">
        <v>112</v>
      </c>
      <c r="E9" s="522">
        <v>1</v>
      </c>
      <c r="F9" s="496">
        <v>2</v>
      </c>
    </row>
    <row r="10" spans="1:6" ht="20.45" customHeight="1">
      <c r="A10" s="926"/>
      <c r="B10" s="916" t="s">
        <v>268</v>
      </c>
      <c r="C10" s="917"/>
      <c r="D10" s="532"/>
      <c r="E10" s="522" t="s">
        <v>550</v>
      </c>
      <c r="F10" s="496" t="s">
        <v>550</v>
      </c>
    </row>
    <row r="11" spans="1:6" ht="20.45" customHeight="1">
      <c r="A11" s="926"/>
      <c r="B11" s="916" t="s">
        <v>269</v>
      </c>
      <c r="C11" s="917"/>
      <c r="D11" s="532" t="s">
        <v>553</v>
      </c>
      <c r="E11" s="522">
        <v>1</v>
      </c>
      <c r="F11" s="496">
        <v>4</v>
      </c>
    </row>
    <row r="12" spans="1:6" ht="20.45" customHeight="1">
      <c r="A12" s="926"/>
      <c r="B12" s="916" t="s">
        <v>304</v>
      </c>
      <c r="C12" s="917"/>
      <c r="D12" s="532" t="s">
        <v>554</v>
      </c>
      <c r="E12" s="522">
        <v>1</v>
      </c>
      <c r="F12" s="496">
        <v>2</v>
      </c>
    </row>
    <row r="13" spans="1:6" ht="20.45" customHeight="1">
      <c r="A13" s="926"/>
      <c r="B13" s="916" t="s">
        <v>305</v>
      </c>
      <c r="C13" s="917"/>
      <c r="D13" s="532" t="s">
        <v>554</v>
      </c>
      <c r="E13" s="522">
        <v>1</v>
      </c>
      <c r="F13" s="496">
        <v>2</v>
      </c>
    </row>
    <row r="14" spans="1:6" ht="20.45" customHeight="1">
      <c r="A14" s="926"/>
      <c r="B14" s="916" t="s">
        <v>306</v>
      </c>
      <c r="C14" s="917"/>
      <c r="D14" s="532" t="s">
        <v>555</v>
      </c>
      <c r="E14" s="522">
        <v>1</v>
      </c>
      <c r="F14" s="496">
        <v>2</v>
      </c>
    </row>
    <row r="15" spans="1:6" ht="20.45" customHeight="1">
      <c r="A15" s="926"/>
      <c r="B15" s="916" t="s">
        <v>270</v>
      </c>
      <c r="C15" s="917"/>
      <c r="D15" s="532" t="s">
        <v>501</v>
      </c>
      <c r="E15" s="522">
        <v>1</v>
      </c>
      <c r="F15" s="496">
        <v>2</v>
      </c>
    </row>
    <row r="16" spans="1:6" ht="20.45" customHeight="1">
      <c r="A16" s="926"/>
      <c r="B16" s="928" t="s">
        <v>403</v>
      </c>
      <c r="C16" s="929"/>
      <c r="D16" s="532"/>
      <c r="E16" s="522" t="s">
        <v>550</v>
      </c>
      <c r="F16" s="496" t="s">
        <v>550</v>
      </c>
    </row>
    <row r="17" spans="1:6" ht="20.45" customHeight="1">
      <c r="A17" s="926"/>
      <c r="B17" s="916" t="s">
        <v>556</v>
      </c>
      <c r="C17" s="917"/>
      <c r="D17" s="532" t="s">
        <v>509</v>
      </c>
      <c r="E17" s="522">
        <v>1</v>
      </c>
      <c r="F17" s="496">
        <v>1</v>
      </c>
    </row>
    <row r="18" spans="1:6" ht="20.45" customHeight="1">
      <c r="A18" s="926"/>
      <c r="B18" s="916" t="s">
        <v>557</v>
      </c>
      <c r="C18" s="917"/>
      <c r="D18" s="532" t="s">
        <v>501</v>
      </c>
      <c r="E18" s="522">
        <v>1</v>
      </c>
      <c r="F18" s="496">
        <v>1</v>
      </c>
    </row>
    <row r="19" spans="1:6" ht="20.45" customHeight="1">
      <c r="A19" s="926"/>
      <c r="B19" s="916" t="s">
        <v>558</v>
      </c>
      <c r="C19" s="917"/>
      <c r="D19" s="532" t="s">
        <v>453</v>
      </c>
      <c r="E19" s="522">
        <v>1</v>
      </c>
      <c r="F19" s="496">
        <v>2</v>
      </c>
    </row>
    <row r="20" spans="1:6" ht="20.45" customHeight="1" thickBot="1">
      <c r="A20" s="927"/>
      <c r="B20" s="930" t="s">
        <v>267</v>
      </c>
      <c r="C20" s="931"/>
      <c r="D20" s="533" t="s">
        <v>271</v>
      </c>
      <c r="E20" s="524">
        <v>1</v>
      </c>
      <c r="F20" s="519">
        <v>1</v>
      </c>
    </row>
    <row r="21" spans="1:6" ht="20.45" customHeight="1">
      <c r="A21" s="940" t="s">
        <v>309</v>
      </c>
      <c r="B21" s="921" t="s">
        <v>275</v>
      </c>
      <c r="C21" s="922"/>
      <c r="D21" s="531" t="s">
        <v>500</v>
      </c>
      <c r="E21" s="521">
        <v>1</v>
      </c>
      <c r="F21" s="495">
        <v>2</v>
      </c>
    </row>
    <row r="22" spans="1:6" ht="20.45" customHeight="1">
      <c r="A22" s="941"/>
      <c r="B22" s="916" t="s">
        <v>276</v>
      </c>
      <c r="C22" s="917"/>
      <c r="D22" s="532" t="s">
        <v>499</v>
      </c>
      <c r="E22" s="522">
        <v>27</v>
      </c>
      <c r="F22" s="496">
        <v>27</v>
      </c>
    </row>
    <row r="23" spans="1:6" ht="20.45" customHeight="1">
      <c r="A23" s="941"/>
      <c r="B23" s="916" t="s">
        <v>277</v>
      </c>
      <c r="C23" s="917"/>
      <c r="D23" s="532" t="s">
        <v>499</v>
      </c>
      <c r="E23" s="522">
        <v>48</v>
      </c>
      <c r="F23" s="496">
        <v>144</v>
      </c>
    </row>
    <row r="24" spans="1:6" ht="20.45" customHeight="1">
      <c r="A24" s="941"/>
      <c r="B24" s="916" t="s">
        <v>310</v>
      </c>
      <c r="C24" s="917"/>
      <c r="D24" s="532" t="s">
        <v>559</v>
      </c>
      <c r="E24" s="522">
        <v>1</v>
      </c>
      <c r="F24" s="496">
        <v>4</v>
      </c>
    </row>
    <row r="25" spans="1:6" ht="20.45" customHeight="1">
      <c r="A25" s="941"/>
      <c r="B25" s="934" t="s">
        <v>311</v>
      </c>
      <c r="C25" s="935"/>
      <c r="D25" s="532" t="s">
        <v>560</v>
      </c>
      <c r="E25" s="522">
        <v>1</v>
      </c>
      <c r="F25" s="496">
        <v>4</v>
      </c>
    </row>
    <row r="26" spans="1:6" ht="20.45" customHeight="1" thickBot="1">
      <c r="A26" s="942"/>
      <c r="B26" s="930" t="s">
        <v>312</v>
      </c>
      <c r="C26" s="931"/>
      <c r="D26" s="532" t="s">
        <v>499</v>
      </c>
      <c r="E26" s="523">
        <v>10</v>
      </c>
      <c r="F26" s="498">
        <v>260</v>
      </c>
    </row>
    <row r="27" spans="1:6" ht="20.45" customHeight="1">
      <c r="A27" s="940" t="s">
        <v>308</v>
      </c>
      <c r="B27" s="921" t="s">
        <v>272</v>
      </c>
      <c r="C27" s="922"/>
      <c r="D27" s="531"/>
      <c r="E27" s="521" t="s">
        <v>550</v>
      </c>
      <c r="F27" s="495" t="s">
        <v>550</v>
      </c>
    </row>
    <row r="28" spans="1:6" ht="20.45" customHeight="1">
      <c r="A28" s="941"/>
      <c r="B28" s="916" t="s">
        <v>502</v>
      </c>
      <c r="C28" s="917"/>
      <c r="D28" s="533" t="s">
        <v>452</v>
      </c>
      <c r="E28" s="524">
        <v>1</v>
      </c>
      <c r="F28" s="519">
        <v>1</v>
      </c>
    </row>
    <row r="29" spans="1:6" ht="20.45" customHeight="1">
      <c r="A29" s="941"/>
      <c r="B29" s="916" t="s">
        <v>273</v>
      </c>
      <c r="C29" s="917"/>
      <c r="D29" s="532" t="s">
        <v>303</v>
      </c>
      <c r="E29" s="522">
        <v>1</v>
      </c>
      <c r="F29" s="496">
        <v>1</v>
      </c>
    </row>
    <row r="30" spans="1:6" ht="20.45" customHeight="1">
      <c r="A30" s="941"/>
      <c r="B30" s="916" t="s">
        <v>404</v>
      </c>
      <c r="C30" s="917"/>
      <c r="D30" s="532"/>
      <c r="E30" s="522" t="s">
        <v>550</v>
      </c>
      <c r="F30" s="496" t="s">
        <v>550</v>
      </c>
    </row>
    <row r="31" spans="1:6" ht="20.45" customHeight="1">
      <c r="A31" s="941"/>
      <c r="B31" s="916" t="s">
        <v>405</v>
      </c>
      <c r="C31" s="917"/>
      <c r="D31" s="532"/>
      <c r="E31" s="522" t="s">
        <v>550</v>
      </c>
      <c r="F31" s="496" t="s">
        <v>550</v>
      </c>
    </row>
    <row r="32" spans="1:6" ht="20.45" customHeight="1">
      <c r="A32" s="941"/>
      <c r="B32" s="916" t="s">
        <v>274</v>
      </c>
      <c r="C32" s="917"/>
      <c r="D32" s="532" t="s">
        <v>554</v>
      </c>
      <c r="E32" s="522">
        <v>2</v>
      </c>
      <c r="F32" s="496">
        <v>2</v>
      </c>
    </row>
    <row r="33" spans="1:6" ht="20.45" customHeight="1" thickBot="1">
      <c r="A33" s="942"/>
      <c r="B33" s="930" t="s">
        <v>307</v>
      </c>
      <c r="C33" s="931"/>
      <c r="D33" s="534"/>
      <c r="E33" s="523" t="s">
        <v>550</v>
      </c>
      <c r="F33" s="498" t="s">
        <v>550</v>
      </c>
    </row>
    <row r="34" spans="1:6" ht="20.45" customHeight="1" thickBot="1">
      <c r="A34" s="535" t="s">
        <v>511</v>
      </c>
      <c r="B34" s="932" t="s">
        <v>497</v>
      </c>
      <c r="C34" s="933"/>
      <c r="D34" s="389" t="s">
        <v>465</v>
      </c>
      <c r="E34" s="520">
        <v>2</v>
      </c>
      <c r="F34" s="494">
        <v>2</v>
      </c>
    </row>
    <row r="35" spans="1:6" ht="20.45" customHeight="1" thickBot="1">
      <c r="A35" s="536" t="s">
        <v>300</v>
      </c>
      <c r="B35" s="932" t="s">
        <v>278</v>
      </c>
      <c r="C35" s="933"/>
      <c r="D35" s="534" t="s">
        <v>280</v>
      </c>
      <c r="E35" s="523">
        <v>2</v>
      </c>
      <c r="F35" s="498">
        <v>3</v>
      </c>
    </row>
    <row r="36" spans="1:6" ht="20.45" customHeight="1">
      <c r="A36" s="936" t="s">
        <v>262</v>
      </c>
      <c r="B36" s="938" t="s">
        <v>279</v>
      </c>
      <c r="C36" s="537" t="s">
        <v>498</v>
      </c>
      <c r="D36" s="533" t="s">
        <v>369</v>
      </c>
      <c r="E36" s="524">
        <v>113</v>
      </c>
      <c r="F36" s="519">
        <v>5</v>
      </c>
    </row>
    <row r="37" spans="1:6" ht="20.45" customHeight="1" thickBot="1">
      <c r="A37" s="937"/>
      <c r="B37" s="939"/>
      <c r="C37" s="538" t="s">
        <v>368</v>
      </c>
      <c r="D37" s="534" t="s">
        <v>112</v>
      </c>
      <c r="E37" s="523">
        <v>29</v>
      </c>
      <c r="F37" s="498">
        <v>3</v>
      </c>
    </row>
    <row r="38" spans="1:6">
      <c r="A38" s="500" t="s">
        <v>561</v>
      </c>
    </row>
  </sheetData>
  <sheetProtection selectLockedCells="1"/>
  <mergeCells count="40">
    <mergeCell ref="A36:A37"/>
    <mergeCell ref="B36:B37"/>
    <mergeCell ref="B31:C31"/>
    <mergeCell ref="B32:C32"/>
    <mergeCell ref="A21:A26"/>
    <mergeCell ref="A27:A33"/>
    <mergeCell ref="B28:C28"/>
    <mergeCell ref="B23:C23"/>
    <mergeCell ref="B30:C30"/>
    <mergeCell ref="B22:C22"/>
    <mergeCell ref="B26:C26"/>
    <mergeCell ref="B21:C21"/>
    <mergeCell ref="B35:C35"/>
    <mergeCell ref="B33:C33"/>
    <mergeCell ref="B34:C34"/>
    <mergeCell ref="B29:C29"/>
    <mergeCell ref="B24:C24"/>
    <mergeCell ref="B25:C25"/>
    <mergeCell ref="B27:C27"/>
    <mergeCell ref="B19:C19"/>
    <mergeCell ref="B16:C16"/>
    <mergeCell ref="B17:C17"/>
    <mergeCell ref="B18:C18"/>
    <mergeCell ref="B20:C20"/>
    <mergeCell ref="B8:C8"/>
    <mergeCell ref="B10:C10"/>
    <mergeCell ref="B11:C11"/>
    <mergeCell ref="B15:C15"/>
    <mergeCell ref="A1:B1"/>
    <mergeCell ref="A2:F2"/>
    <mergeCell ref="B14:C14"/>
    <mergeCell ref="B12:C12"/>
    <mergeCell ref="B13:C13"/>
    <mergeCell ref="B4:C4"/>
    <mergeCell ref="B5:C5"/>
    <mergeCell ref="B6:C6"/>
    <mergeCell ref="B7:C7"/>
    <mergeCell ref="B9:C9"/>
    <mergeCell ref="B3:C3"/>
    <mergeCell ref="A5:A20"/>
  </mergeCells>
  <phoneticPr fontId="1"/>
  <dataValidations count="2">
    <dataValidation imeMode="hiragana" allowBlank="1" showInputMessage="1" showErrorMessage="1" sqref="A1:A5 G1:IV2 E1:F1 C1:C2 A35:A36 D1:D16 B1:B16 C4:C15 B17:D37"/>
    <dataValidation imeMode="off" allowBlank="1" showInputMessage="1" showErrorMessage="1" sqref="E4:F37"/>
  </dataValidations>
  <pageMargins left="0.70866141732283472" right="0.23622047244094491" top="0.51181102362204722" bottom="0.59055118110236227" header="0.31496062992125984" footer="0.31496062992125984"/>
  <pageSetup paperSize="9" firstPageNumber="32" orientation="portrait"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election activeCell="L20" sqref="L20"/>
    </sheetView>
  </sheetViews>
  <sheetFormatPr defaultRowHeight="13.5"/>
  <sheetData>
    <row r="4" spans="2:2">
      <c r="B4" s="86" t="s">
        <v>385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総務</vt:lpstr>
      <vt:lpstr>本部・署所の分布図 　庁舎の現況20</vt:lpstr>
      <vt:lpstr>組織機構21</vt:lpstr>
      <vt:lpstr>事務分掌22</vt:lpstr>
      <vt:lpstr>事務分掌23</vt:lpstr>
      <vt:lpstr>職員の配置・資格取得状況24</vt:lpstr>
      <vt:lpstr>職員の勤続年数・年齢別職員数25</vt:lpstr>
      <vt:lpstr>当初予算の推移26</vt:lpstr>
      <vt:lpstr>決算状況・人口、世帯数に対する消防費27</vt:lpstr>
      <vt:lpstr>岸和田市の消防力28</vt:lpstr>
      <vt:lpstr>消防車両一覧表29</vt:lpstr>
      <vt:lpstr>消防車両一覧表 (2)</vt:lpstr>
      <vt:lpstr>消防車の配置・整備状況31</vt:lpstr>
      <vt:lpstr>令和２年度職員教養実施状況32</vt:lpstr>
      <vt:lpstr>Sheet1</vt:lpstr>
      <vt:lpstr>岸和田市の消防力28!Print_Area</vt:lpstr>
      <vt:lpstr>'決算状況・人口、世帯数に対する消防費27'!Print_Area</vt:lpstr>
      <vt:lpstr>事務分掌23!Print_Area</vt:lpstr>
      <vt:lpstr>消防車の配置・整備状況31!Print_Area</vt:lpstr>
      <vt:lpstr>消防車両一覧表29!Print_Area</vt:lpstr>
      <vt:lpstr>職員の配置・資格取得状況24!Print_Area</vt:lpstr>
      <vt:lpstr>組織機構21!Print_Area</vt:lpstr>
      <vt:lpstr>総務!Print_Area</vt:lpstr>
      <vt:lpstr>当初予算の推移26!Print_Area</vt:lpstr>
      <vt:lpstr>'本部・署所の分布図 　庁舎の現況20'!Print_Area</vt:lpstr>
      <vt:lpstr>令和２年度職員教養実施状況32!Print_Area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2021-09-03T08:54:03Z</cp:lastPrinted>
  <dcterms:created xsi:type="dcterms:W3CDTF">2016-04-20T00:57:12Z</dcterms:created>
  <dcterms:modified xsi:type="dcterms:W3CDTF">2025-05-08T03:06:22Z</dcterms:modified>
</cp:coreProperties>
</file>