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320" windowHeight="131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<sst xmlns="http://schemas.openxmlformats.org/spreadsheetml/2006/main" xmlns:r="http://schemas.openxmlformats.org/officeDocument/2006/relationships" count="2189" uniqueCount="2189">
  <si>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</si>
  <si>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</si>
  <si>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</si>
  <si>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</si>
  <si>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</si>
  <si>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</si>
  <si>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</si>
  <si>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</si>
  <si>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</si>
  <si>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</si>
  <si>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</si>
  <si>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</si>
  <si>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</si>
  <si>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</si>
  <si>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</si>
  <si>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</si>
  <si>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</si>
  <si>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</si>
  <si>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</si>
  <si>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</si>
  <si>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</si>
  <si>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</si>
  <si>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</si>
  <si>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</si>
  <si>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</si>
  <si>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</si>
  <si>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</si>
  <si>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</si>
  <si>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</si>
  <si>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</si>
  <si>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</si>
  <si>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</si>
  <si>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</si>
  <si>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</si>
  <si>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</si>
  <si>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</si>
  <si>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</si>
  <si>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</si>
  <si>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</si>
  <si>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</si>
  <si>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</si>
  <si>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</si>
  <si>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</si>
  <si>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</si>
  <si>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</si>
  <si>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</si>
  <si>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</si>
  <si>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</si>
  <si>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</si>
  <si>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</si>
  <si>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</si>
  <si>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</si>
  <si>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</si>
  <si>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</si>
  <si>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</si>
  <si>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</si>
  <si>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</si>
  <si>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</si>
  <si>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</si>
  <si>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</si>
  <si>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</si>
  <si>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</si>
  <si>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</si>
  <si>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</si>
  <si>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</si>
  <si>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</si>
  <si>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</si>
  <si>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</si>
  <si>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</si>
  <si>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</si>
  <si>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</si>
  <si>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</si>
  <si>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</si>
  <si>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</si>
  <si>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</si>
  <si>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</si>
  <si>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</si>
  <si>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</si>
  <si>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</si>
  <si>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</si>
  <si>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</si>
  <si>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</si>
  <si>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</si>
  <si>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</si>
  <si>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</si>
  <si>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</si>
  <si>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</si>
  <si>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</si>
  <si>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</si>
  <si>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</si>
  <si>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</si>
  <si>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</si>
  <si>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</si>
  <si>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</si>
  <si>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</si>
  <si>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</si>
  <si>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</si>
  <si>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</si>
  <si>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</si>
  <si>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</si>
  <si>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</si>
  <si>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</si>
  <si>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</si>
  <si>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</si>
  <si>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</si>
  <si>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</si>
  <si>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</si>
  <si>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</si>
  <si>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</si>
  <si>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</si>
  <si>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</si>
  <si>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</si>
  <si>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</si>
  <si>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</si>
  <si>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</si>
  <si>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</si>
  <si>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</si>
  <si>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</si>
  <si>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</si>
  <si>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</si>
  <si>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</si>
  <si>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</si>
  <si>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</si>
  <si>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</si>
  <si>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</si>
  <si>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</si>
  <si>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</si>
  <si>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</si>
  <si>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</si>
  <si>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</si>
  <si>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</si>
  <si>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</si>
  <si>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</si>
  <si>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</si>
  <si>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</si>
  <si>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</si>
  <si>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</si>
  <si>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</si>
  <si>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</si>
  <si>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</si>
  <si>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</si>
  <si>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</si>
  <si>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</si>
  <si>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</si>
  <si>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</si>
  <si>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</si>
  <si>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</si>
  <si>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</si>
  <si>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</si>
  <si>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</si>
  <si>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</si>
  <si>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</si>
  <si>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</si>
  <si>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</si>
  <si>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</si>
  <si>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</si>
  <si>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</si>
  <si>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</si>
  <si>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</si>
  <si>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</si>
  <si>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</si>
  <si>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</si>
  <si>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</si>
  <si>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</si>
  <si>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</si>
  <si>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</si>
  <si>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</si>
  <si>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</si>
  <si>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</si>
  <si>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</si>
  <si>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</si>
  <si>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</si>
  <si>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</si>
  <si>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</si>
  <si>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</si>
  <si>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</si>
  <si>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</si>
  <si>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</si>
  <si>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</si>
  <si>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</si>
  <si>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</si>
  <si>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</si>
  <si>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</si>
  <si>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</si>
  <si>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</si>
  <si>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</si>
  <si>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</si>
  <si>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</si>
  <si>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</si>
  <si>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</si>
  <si>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</si>
  <si>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</si>
  <si>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</si>
  <si>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</si>
  <si>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</si>
  <si>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</si>
  <si>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</si>
  <si>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</si>
  <si>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</si>
  <si>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</si>
  <si>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</si>
  <si>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</si>
  <si>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</si>
  <si>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</si>
  <si>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</si>
  <si>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</si>
  <si>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</si>
  <si>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</si>
  <si>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</si>
  <si>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</si>
  <si>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</si>
  <si>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</si>
  <si>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</si>
  <si>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</si>
  <si>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</si>
  <si>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</si>
  <si>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</si>
  <si>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</si>
  <si>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</si>
  <si>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</si>
  <si>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</si>
  <si>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</si>
  <si>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</si>
  <si>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富良野市</t>
  </si>
  <si>
    <t>板橋区</t>
  </si>
  <si>
    <t>兵庫県</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</si>
  <si>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</si>
  <si>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</si>
  <si>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</si>
  <si>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</si>
  <si>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</si>
  <si>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</si>
  <si>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</si>
  <si>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</si>
  <si>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</si>
  <si>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</si>
  <si>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</si>
  <si>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</si>
  <si>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</si>
  <si>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</si>
  <si>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</si>
  <si>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</si>
  <si>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</si>
  <si>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</si>
  <si>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</si>
  <si>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</si>
  <si>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</si>
  <si>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</si>
  <si>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</si>
  <si>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</si>
  <si>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</si>
  <si>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</si>
  <si>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</si>
  <si>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</si>
  <si>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</si>
  <si>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</si>
  <si>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</si>
  <si>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</si>
  <si>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</si>
  <si>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</si>
  <si>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</si>
  <si>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</si>
  <si>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</si>
  <si>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</si>
  <si>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</si>
  <si>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</si>
  <si>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</si>
  <si>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</si>
  <si>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</si>
  <si>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</si>
  <si>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</si>
  <si>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</si>
  <si>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</si>
  <si>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</si>
  <si>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</si>
  <si>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</si>
  <si>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</si>
  <si>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</si>
  <si>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</si>
  <si>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</si>
  <si>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</si>
  <si>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</si>
  <si>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</si>
  <si>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</si>
  <si>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</si>
  <si>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</si>
  <si>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</si>
  <si>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</si>
  <si>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</si>
  <si>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</si>
  <si>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</si>
  <si>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</si>
  <si>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</si>
  <si>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</si>
  <si>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</si>
  <si>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</si>
  <si>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</si>
  <si>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</si>
  <si>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</si>
  <si>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</si>
  <si>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</si>
  <si>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</si>
  <si>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</si>
  <si>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</si>
  <si>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</si>
  <si>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</si>
  <si>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</si>
  <si>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</si>
  <si>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</si>
  <si>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</si>
  <si>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</si>
  <si>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</si>
  <si>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</si>
  <si>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</si>
  <si>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</si>
  <si>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</si>
  <si>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</si>
  <si>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</si>
  <si>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</si>
  <si>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</si>
  <si>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</si>
  <si>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</si>
  <si>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</si>
  <si>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</si>
  <si>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</si>
  <si>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</si>
  <si>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</si>
  <si>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</si>
  <si>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</si>
  <si>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</si>
  <si>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</si>
  <si>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</si>
  <si>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</si>
  <si>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</si>
  <si>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</si>
  <si>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</si>
  <si>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</si>
  <si>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</si>
  <si>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</si>
  <si>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</si>
  <si>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</si>
  <si>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</si>
  <si>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</si>
  <si>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</si>
  <si>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</si>
  <si>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</si>
  <si>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</si>
  <si>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</si>
  <si>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</si>
  <si>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</si>
  <si>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</si>
  <si>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</si>
  <si>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</si>
  <si>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</si>
  <si>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</si>
  <si>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</si>
  <si>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</si>
  <si>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</si>
  <si>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</si>
  <si>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</si>
  <si>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</si>
  <si>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</si>
  <si>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</si>
  <si>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</si>
  <si>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</si>
  <si>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</si>
  <si>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</si>
  <si>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</si>
  <si>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</si>
  <si>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</si>
  <si>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</si>
  <si>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</si>
  <si>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</si>
  <si>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</si>
  <si>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</si>
  <si>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</si>
  <si>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</si>
  <si>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</si>
  <si>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</si>
  <si>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</si>
  <si>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</si>
  <si>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</si>
  <si>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</si>
  <si>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</si>
  <si>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</si>
  <si>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</si>
  <si>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</si>
  <si>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</si>
  <si>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</si>
  <si>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</si>
  <si>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</si>
  <si>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</si>
  <si>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</si>
  <si>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</si>
  <si>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</si>
  <si>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</si>
  <si>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</si>
  <si>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</si>
  <si>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</si>
  <si>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</si>
  <si>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</si>
  <si>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</si>
  <si>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</si>
  <si>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</si>
  <si>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</si>
  <si>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</si>
  <si>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</si>
  <si>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</si>
  <si>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</si>
  <si>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</si>
  <si>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</si>
  <si>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</si>
  <si>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</si>
  <si>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</si>
  <si>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</si>
  <si>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</si>
  <si>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</si>
  <si>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</si>
  <si>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</si>
  <si>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</si>
  <si>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</si>
  <si>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</si>
  <si>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</si>
  <si>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</si>
  <si>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</si>
  <si>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</si>
  <si>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</si>
  <si>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</si>
  <si>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</si>
  <si>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</si>
  <si>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</si>
  <si>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</si>
  <si>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</si>
  <si>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</si>
  <si>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</si>
  <si>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</si>
  <si>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</si>
  <si>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</si>
  <si>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</si>
  <si>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</si>
  <si>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</si>
  <si>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</si>
  <si>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</si>
  <si>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</si>
  <si>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</si>
  <si>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</si>
  <si>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</si>
  <si>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</si>
  <si>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</si>
  <si>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</si>
  <si>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</si>
  <si>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</si>
  <si>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</si>
  <si>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</si>
  <si>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</si>
  <si>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</si>
  <si>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</si>
  <si>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</si>
  <si>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</si>
  <si>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</si>
  <si>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</si>
  <si>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</si>
  <si>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</si>
  <si>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</si>
  <si>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</si>
  <si>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</si>
  <si>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</si>
  <si>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</si>
  <si>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</si>
  <si>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</si>
  <si>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</si>
  <si>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</si>
  <si>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</si>
  <si>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</si>
  <si>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</si>
  <si>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</si>
  <si>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</si>
  <si>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</si>
  <si>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</si>
  <si>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</si>
  <si>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</si>
  <si>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</si>
  <si>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</si>
  <si>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</si>
  <si>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</si>
  <si>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</si>
  <si>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</si>
  <si>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</si>
  <si>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</si>
  <si>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</si>
  <si>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</si>
  <si>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</si>
  <si>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</si>
  <si>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</si>
  <si>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</si>
  <si>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</si>
  <si>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</si>
  <si>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</si>
  <si>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</si>
  <si>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</si>
  <si>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足立区</t>
  </si>
  <si>
    <t>吹田市</t>
  </si>
  <si>
    <t>埼玉県</t>
  </si>
  <si>
    <t>留萌市</t>
  </si>
  <si>
    <t>苫小牧市</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</si>
  <si>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</si>
  <si>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</si>
  <si>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</si>
  <si>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</si>
  <si>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</si>
  <si>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</si>
  <si>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</si>
  <si>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</si>
  <si>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</si>
  <si>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</si>
  <si>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</si>
  <si>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</si>
  <si>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</si>
  <si>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</si>
  <si>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</si>
  <si>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</si>
  <si>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</si>
  <si>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</si>
  <si>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</si>
  <si>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</si>
  <si>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</si>
  <si>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</si>
  <si>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</si>
  <si>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</si>
  <si>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</si>
  <si>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</si>
  <si>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</si>
  <si>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</si>
  <si>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</si>
  <si>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</si>
  <si>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</si>
  <si>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</si>
  <si>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</si>
  <si>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</si>
  <si>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</si>
  <si>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</si>
  <si>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</si>
  <si>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</si>
  <si>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</si>
  <si>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</si>
  <si>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</si>
  <si>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</si>
  <si>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</si>
  <si>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</si>
  <si>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</si>
  <si>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</si>
  <si>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</si>
  <si>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</si>
  <si>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</si>
  <si>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</si>
  <si>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</si>
  <si>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</si>
  <si>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</si>
  <si>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</si>
  <si>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</si>
  <si>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</si>
  <si>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</si>
  <si>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</si>
  <si>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</si>
  <si>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</si>
  <si>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</si>
  <si>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</si>
  <si>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葛巻町</t>
  </si>
  <si>
    <t>田子町</t>
  </si>
  <si>
    <t>鹿屋市</t>
  </si>
  <si>
    <t>砂川市</t>
  </si>
  <si>
    <t>御蔵島村</t>
  </si>
  <si>
    <t>大阪府</t>
  </si>
  <si>
    <t>綾部市</t>
  </si>
  <si>
    <t>横手市</t>
  </si>
  <si>
    <t>那須烏山市</t>
  </si>
  <si>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</si>
  <si>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</si>
  <si>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</si>
  <si>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</si>
  <si>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</si>
  <si>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</si>
  <si>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</si>
  <si>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</si>
  <si>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</si>
  <si>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</si>
  <si>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</si>
  <si>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</si>
  <si>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</si>
  <si>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</si>
  <si>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</si>
  <si>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</si>
  <si>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</si>
  <si>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</si>
  <si>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</si>
  <si>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</si>
  <si>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</si>
  <si>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</si>
  <si>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</si>
  <si>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</si>
  <si>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</si>
  <si>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</si>
  <si>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</si>
  <si>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</si>
  <si>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</si>
  <si>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</si>
  <si>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</si>
  <si>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</si>
  <si>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</si>
  <si>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</si>
  <si>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</si>
  <si>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</si>
  <si>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</si>
  <si>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</si>
  <si>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</si>
  <si>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</si>
  <si>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</si>
  <si>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</si>
  <si>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</si>
  <si>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</si>
  <si>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</si>
  <si>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</si>
  <si>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</si>
  <si>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</si>
  <si>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</si>
  <si>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</si>
  <si>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</si>
  <si>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</si>
  <si>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</si>
  <si>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</si>
  <si>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</si>
  <si>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</si>
  <si>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</si>
  <si>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</si>
  <si>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</si>
  <si>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</si>
  <si>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</si>
  <si>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</si>
  <si>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</si>
  <si>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</si>
  <si>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</si>
  <si>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</si>
  <si>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</si>
  <si>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</si>
  <si>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</si>
  <si>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</si>
  <si>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</si>
  <si>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</si>
  <si>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</si>
  <si>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</si>
  <si>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</si>
  <si>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</si>
  <si>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</si>
  <si>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</si>
  <si>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</si>
  <si>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</si>
  <si>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</si>
  <si>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</si>
  <si>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</si>
  <si>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</si>
  <si>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</si>
  <si>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</si>
  <si>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</si>
  <si>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</si>
  <si>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</si>
  <si>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</si>
  <si>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</si>
  <si>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</si>
  <si>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</si>
  <si>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</si>
  <si>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</si>
  <si>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</si>
  <si>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</si>
  <si>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</si>
  <si>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</si>
  <si>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</si>
  <si>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</si>
  <si>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</si>
  <si>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</si>
  <si>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</si>
  <si>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</si>
  <si>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</si>
  <si>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</si>
  <si>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</si>
  <si>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</si>
  <si>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</si>
  <si>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</si>
  <si>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</si>
  <si>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</si>
  <si>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</si>
  <si>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</si>
  <si>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</si>
  <si>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</si>
  <si>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</si>
  <si>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</si>
  <si>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</si>
  <si>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</si>
  <si>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</si>
  <si>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</si>
  <si>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</si>
  <si>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</si>
  <si>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</si>
  <si>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</si>
  <si>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</si>
  <si>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</si>
  <si>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</si>
  <si>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</si>
  <si>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</si>
  <si>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</si>
  <si>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</si>
  <si>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</si>
  <si>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</si>
  <si>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</si>
  <si>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</si>
  <si>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</si>
  <si>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</si>
  <si>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</si>
  <si>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</si>
  <si>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</si>
  <si>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</si>
  <si>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</si>
  <si>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</si>
  <si>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</si>
  <si>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</si>
  <si>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</si>
  <si>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</si>
  <si>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</si>
  <si>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</si>
  <si>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</si>
  <si>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</si>
  <si>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</si>
  <si>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</si>
  <si>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</si>
  <si>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</si>
  <si>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</si>
  <si>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</si>
  <si>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</si>
  <si>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</si>
  <si>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</si>
  <si>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</si>
  <si>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</si>
  <si>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</si>
  <si>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</si>
  <si>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</si>
  <si>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</si>
  <si>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</si>
  <si>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</si>
  <si>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</si>
  <si>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</si>
  <si>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</si>
  <si>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</si>
  <si>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</si>
  <si>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</si>
  <si>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</si>
  <si>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</si>
  <si>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</si>
  <si>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</si>
  <si>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</si>
  <si>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</si>
  <si>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</si>
  <si>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</si>
  <si>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</si>
  <si>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</si>
  <si>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</si>
  <si>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</si>
  <si>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</si>
  <si>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</si>
  <si>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</si>
  <si>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</si>
  <si>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</si>
  <si>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</si>
  <si>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</si>
  <si>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</si>
  <si>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</si>
  <si>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</si>
  <si>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</si>
  <si>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</si>
  <si>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</si>
  <si>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</si>
  <si>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</si>
  <si>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</si>
  <si>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</si>
  <si>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</si>
  <si>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</si>
  <si>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</si>
  <si>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</si>
  <si>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</si>
  <si>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</si>
  <si>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</si>
  <si>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</si>
  <si>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</si>
  <si>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</si>
  <si>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</si>
  <si>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</si>
  <si>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</si>
  <si>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</si>
  <si>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</si>
  <si>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</si>
  <si>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</si>
  <si>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</si>
  <si>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</si>
  <si>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</si>
  <si>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</si>
  <si>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</si>
  <si>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</si>
  <si>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</si>
  <si>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</si>
  <si>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</si>
  <si>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</si>
  <si>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</si>
  <si>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</si>
  <si>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</si>
  <si>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</si>
  <si>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</si>
  <si>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</si>
  <si>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</si>
  <si>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</si>
  <si>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</si>
  <si>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</si>
  <si>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</si>
  <si>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</si>
  <si>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</si>
  <si>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</si>
  <si>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</si>
  <si>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</si>
  <si>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</si>
  <si>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</si>
  <si>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</si>
  <si>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</si>
  <si>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</si>
  <si>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</si>
  <si>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</si>
  <si>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</si>
  <si>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</si>
  <si>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</si>
  <si>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</si>
  <si>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</si>
  <si>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</si>
  <si>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</si>
  <si>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</si>
  <si>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</si>
  <si>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</si>
  <si>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</si>
  <si>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</si>
  <si>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</si>
  <si>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</si>
  <si>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</si>
  <si>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</si>
  <si>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</si>
  <si>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</si>
  <si>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</si>
  <si>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</si>
  <si>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</si>
  <si>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</si>
  <si>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</si>
  <si>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</si>
  <si>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</si>
  <si>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</si>
  <si>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</si>
  <si>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</si>
  <si>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</si>
  <si>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</si>
  <si>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</si>
  <si>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</si>
  <si>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</si>
  <si>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</si>
  <si>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</si>
  <si>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</si>
  <si>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</si>
  <si>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</si>
  <si>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</si>
  <si>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</si>
  <si>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</si>
  <si>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</si>
  <si>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</si>
  <si>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</si>
  <si>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</si>
  <si>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</si>
  <si>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</si>
  <si>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</si>
  <si>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</si>
  <si>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</si>
  <si>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</si>
  <si>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</si>
  <si>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</si>
  <si>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</si>
  <si>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</si>
  <si>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</si>
  <si>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</si>
  <si>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</si>
  <si>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</si>
  <si>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</si>
  <si>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</si>
  <si>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</si>
  <si>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</si>
  <si>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</si>
  <si>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</si>
  <si>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</si>
  <si>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</si>
  <si>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</si>
  <si>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</si>
  <si>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</si>
  <si>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</si>
  <si>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</si>
  <si>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</si>
  <si>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</si>
  <si>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</si>
  <si>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</si>
  <si>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</si>
  <si>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</si>
  <si>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</si>
  <si>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</si>
  <si>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</si>
  <si>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</si>
  <si>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</si>
  <si>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</si>
  <si>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</si>
  <si>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</si>
  <si>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</si>
  <si>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</si>
  <si>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</si>
  <si>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</si>
  <si>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</si>
  <si>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</si>
  <si>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</si>
  <si>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</si>
  <si>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</si>
  <si>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</si>
  <si>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</si>
  <si>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</si>
  <si>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</si>
  <si>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</si>
  <si>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</si>
  <si>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</si>
  <si>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</si>
  <si>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</si>
  <si>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</si>
  <si>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</si>
  <si>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</si>
  <si>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</si>
  <si>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</si>
  <si>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</si>
  <si>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</si>
  <si>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</si>
  <si>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</si>
  <si>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</si>
  <si>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</si>
  <si>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</si>
  <si>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</si>
  <si>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</si>
  <si>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</si>
  <si>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</si>
  <si>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</si>
  <si>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</si>
  <si>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</si>
  <si>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</si>
  <si>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</si>
  <si>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</si>
  <si>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</si>
  <si>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</si>
  <si>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</si>
  <si>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</si>
  <si>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</si>
  <si>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</si>
  <si>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</si>
  <si>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</si>
  <si>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</si>
  <si>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</si>
  <si>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</si>
  <si>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</si>
  <si>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</si>
  <si>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</si>
  <si>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</si>
  <si>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</si>
  <si>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</si>
  <si>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</si>
  <si>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</si>
  <si>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</si>
  <si>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</si>
  <si>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</si>
  <si>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</si>
  <si>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</si>
  <si>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</si>
  <si>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</si>
  <si>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</si>
  <si>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</si>
  <si>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</si>
  <si>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</si>
  <si>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</si>
  <si>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</si>
  <si>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</si>
  <si>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</si>
  <si>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</si>
  <si>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</si>
  <si>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</si>
  <si>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</si>
  <si>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</si>
  <si>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</si>
  <si>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</si>
  <si>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</si>
  <si>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</si>
  <si>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</si>
  <si>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</si>
  <si>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</si>
  <si>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</si>
  <si>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</si>
  <si>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</si>
  <si>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</si>
  <si>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</si>
  <si>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</si>
  <si>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</si>
  <si>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</si>
  <si>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</si>
  <si>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</si>
  <si>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</si>
  <si>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</si>
  <si>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</si>
  <si>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</si>
  <si>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</si>
  <si>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</si>
  <si>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</si>
  <si>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</si>
  <si>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</si>
  <si>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</si>
  <si>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</si>
  <si>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</si>
  <si>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</si>
  <si>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</si>
  <si>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</si>
  <si>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</si>
  <si>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</si>
  <si>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</si>
  <si>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</si>
  <si>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</si>
  <si>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</si>
  <si>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</si>
  <si>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</si>
  <si>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</si>
  <si>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</si>
  <si>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</si>
  <si>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</si>
  <si>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</si>
  <si>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</si>
  <si>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</si>
  <si>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</si>
  <si>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</si>
  <si>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</si>
  <si>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</si>
  <si>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</si>
  <si>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</si>
  <si>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</si>
  <si>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</si>
  <si>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</si>
  <si>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</si>
  <si>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</si>
  <si>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</si>
  <si>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</si>
  <si>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</si>
  <si>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</si>
  <si>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</si>
  <si>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</si>
  <si>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</si>
  <si>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</si>
  <si>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</si>
  <si>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</si>
  <si>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</si>
  <si>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</si>
  <si>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</si>
  <si>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</si>
  <si>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</si>
  <si>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</si>
  <si>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</si>
  <si>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</si>
  <si>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</si>
  <si>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</si>
  <si>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</si>
  <si>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</si>
  <si>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</si>
  <si>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</si>
  <si>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</si>
  <si>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</si>
  <si>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</si>
  <si>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</si>
  <si>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</si>
  <si>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</si>
  <si>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</si>
  <si>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</si>
  <si>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</si>
  <si>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</si>
  <si>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</si>
  <si>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</si>
  <si>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</si>
  <si>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</si>
  <si>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</si>
  <si>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</si>
  <si>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秩父市</t>
  </si>
  <si>
    <t>設楽町</t>
  </si>
  <si>
    <t>南相馬市</t>
  </si>
  <si>
    <t>本宮市</t>
  </si>
  <si>
    <t>国見町</t>
  </si>
  <si>
    <t>川俣町</t>
  </si>
  <si>
    <t>大玉村</t>
  </si>
  <si>
    <t>室戸市</t>
  </si>
  <si>
    <t>高梁市</t>
  </si>
  <si>
    <t>丹波山村</t>
  </si>
  <si>
    <t>天栄村</t>
  </si>
  <si>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</si>
  <si>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</si>
  <si>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</si>
  <si>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</si>
  <si>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</si>
  <si>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</si>
  <si>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</si>
  <si>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</si>
  <si>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</si>
  <si>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</si>
  <si>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</si>
  <si>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</si>
  <si>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</si>
  <si>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</si>
  <si>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</si>
  <si>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</si>
  <si>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</si>
  <si>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</si>
  <si>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</si>
  <si>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</si>
  <si>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</si>
  <si>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</si>
  <si>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</si>
  <si>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</si>
  <si>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</si>
  <si>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</si>
  <si>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</si>
  <si>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</si>
  <si>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</si>
  <si>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</si>
  <si>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</si>
  <si>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</si>
  <si>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</si>
  <si>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</si>
  <si>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</si>
  <si>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</si>
  <si>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</si>
  <si>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</si>
  <si>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</si>
  <si>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</si>
  <si>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</si>
  <si>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</si>
  <si>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</si>
  <si>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</si>
  <si>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</si>
  <si>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</si>
  <si>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</si>
  <si>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</si>
  <si>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</si>
  <si>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</si>
  <si>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</si>
  <si>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</si>
  <si>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</si>
  <si>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</si>
  <si>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</si>
  <si>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</si>
  <si>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</si>
  <si>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</si>
  <si>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</si>
  <si>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</si>
  <si>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</si>
  <si>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</si>
  <si>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</si>
  <si>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</si>
  <si>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</si>
  <si>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</si>
  <si>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</si>
  <si>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</si>
  <si>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</si>
  <si>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</si>
  <si>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</si>
  <si>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</si>
  <si>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</si>
  <si>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</si>
  <si>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</si>
  <si>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</si>
  <si>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</si>
  <si>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</si>
  <si>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</si>
  <si>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</si>
  <si>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</si>
  <si>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</si>
  <si>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</si>
  <si>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</si>
  <si>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</si>
  <si>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</si>
  <si>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</si>
  <si>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</si>
  <si>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</si>
  <si>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</si>
  <si>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</si>
  <si>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</si>
  <si>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</si>
  <si>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</si>
  <si>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</si>
  <si>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</si>
  <si>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</si>
  <si>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</si>
  <si>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</si>
  <si>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</si>
  <si>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</si>
  <si>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</si>
  <si>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</si>
  <si>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</si>
  <si>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</si>
  <si>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</si>
  <si>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</si>
  <si>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</si>
  <si>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</si>
  <si>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</si>
  <si>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</si>
  <si>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</si>
  <si>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</si>
  <si>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</si>
  <si>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</si>
  <si>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</si>
  <si>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</si>
  <si>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</si>
  <si>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</si>
  <si>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</si>
  <si>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</si>
  <si>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</si>
  <si>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</si>
  <si>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</si>
  <si>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</si>
  <si>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</si>
  <si>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</si>
  <si>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</si>
  <si>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</si>
  <si>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</si>
  <si>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</si>
  <si>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</si>
  <si>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</si>
  <si>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</si>
  <si>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</si>
  <si>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</si>
  <si>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</si>
  <si>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</si>
  <si>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</si>
  <si>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</si>
  <si>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</si>
  <si>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</si>
  <si>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</si>
  <si>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</si>
  <si>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</si>
  <si>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</si>
  <si>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</si>
  <si>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</si>
  <si>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</si>
  <si>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</si>
  <si>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</si>
  <si>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</si>
  <si>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</si>
  <si>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</si>
  <si>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</si>
  <si>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</si>
  <si>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</si>
  <si>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</si>
  <si>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</si>
  <si>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</si>
  <si>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</si>
  <si>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</si>
  <si>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</si>
  <si>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</si>
  <si>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</si>
  <si>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</si>
  <si>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</si>
  <si>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</si>
  <si>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</si>
  <si>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</si>
  <si>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</si>
  <si>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</si>
  <si>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蕨市</t>
  </si>
  <si>
    <t>岡谷市</t>
  </si>
  <si>
    <t>入間市</t>
  </si>
  <si>
    <t>粟国村</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</si>
  <si>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</si>
  <si>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</si>
  <si>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</si>
  <si>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</si>
  <si>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</si>
  <si>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</si>
  <si>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</si>
  <si>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</si>
  <si>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</si>
  <si>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</si>
  <si>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</si>
  <si>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</si>
  <si>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</si>
  <si>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</si>
  <si>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</si>
  <si>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</si>
  <si>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</si>
  <si>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</si>
  <si>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</si>
  <si>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</si>
  <si>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</si>
  <si>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</si>
  <si>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</si>
  <si>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</si>
  <si>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</si>
  <si>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</si>
  <si>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</si>
  <si>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</si>
  <si>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</si>
  <si>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</si>
  <si>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</si>
  <si>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</si>
  <si>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</si>
  <si>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</si>
  <si>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</si>
  <si>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</si>
  <si>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</si>
  <si>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</si>
  <si>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</si>
  <si>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</si>
  <si>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</si>
  <si>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</si>
  <si>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</si>
  <si>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</si>
  <si>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</si>
  <si>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</si>
  <si>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</si>
  <si>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</si>
  <si>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</si>
  <si>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</si>
  <si>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</si>
  <si>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</si>
  <si>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</si>
  <si>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</si>
  <si>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</si>
  <si>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</si>
  <si>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</si>
  <si>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</si>
  <si>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</si>
  <si>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</si>
  <si>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</si>
  <si>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</si>
  <si>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</si>
  <si>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</si>
  <si>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</si>
  <si>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</si>
  <si>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</si>
  <si>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</si>
  <si>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</si>
  <si>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</si>
  <si>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</si>
  <si>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</si>
  <si>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</si>
  <si>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</si>
  <si>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</si>
  <si>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</si>
  <si>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</si>
  <si>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</si>
  <si>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</si>
  <si>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</si>
  <si>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</si>
  <si>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</si>
  <si>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</si>
  <si>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</si>
  <si>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</si>
  <si>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</si>
  <si>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</si>
  <si>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</si>
  <si>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</si>
  <si>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</si>
  <si>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</si>
  <si>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</si>
  <si>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</si>
  <si>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</si>
  <si>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</si>
  <si>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</si>
  <si>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</si>
  <si>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</si>
  <si>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</si>
  <si>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</si>
  <si>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</si>
  <si>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</si>
  <si>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</si>
  <si>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</si>
  <si>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</si>
  <si>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</si>
  <si>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</si>
  <si>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</si>
  <si>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</si>
  <si>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</si>
  <si>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</si>
  <si>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</si>
  <si>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</si>
  <si>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</si>
  <si>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</si>
  <si>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</si>
  <si>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</si>
  <si>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</si>
  <si>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</si>
  <si>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</si>
  <si>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</si>
  <si>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</si>
  <si>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</si>
  <si>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</si>
  <si>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</si>
  <si>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</si>
  <si>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</si>
  <si>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</si>
  <si>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</si>
  <si>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</si>
  <si>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</si>
  <si>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</si>
  <si>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</si>
  <si>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</si>
  <si>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</si>
  <si>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</si>
  <si>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</si>
  <si>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</si>
  <si>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</si>
  <si>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</si>
  <si>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</si>
  <si>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</si>
  <si>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</si>
  <si>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</si>
  <si>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</si>
  <si>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</si>
  <si>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</si>
  <si>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</si>
  <si>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</si>
  <si>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</si>
  <si>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</si>
  <si>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</si>
  <si>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</si>
  <si>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</si>
  <si>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</si>
  <si>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</si>
  <si>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</si>
  <si>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</si>
  <si>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</si>
  <si>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</si>
  <si>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</si>
  <si>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</si>
  <si>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</si>
  <si>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</si>
  <si>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</si>
  <si>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</si>
  <si>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</si>
  <si>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</si>
  <si>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</si>
  <si>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</si>
  <si>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</si>
  <si>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</si>
  <si>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</si>
  <si>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</si>
  <si>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</si>
  <si>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</si>
  <si>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</si>
  <si>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</si>
  <si>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</si>
  <si>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</si>
  <si>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</si>
  <si>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</si>
  <si>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</si>
  <si>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</si>
  <si>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</si>
  <si>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</si>
  <si>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</si>
  <si>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</si>
  <si>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</si>
  <si>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</si>
  <si>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</si>
  <si>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</si>
  <si>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</si>
  <si>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</si>
  <si>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</si>
  <si>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</si>
  <si>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</si>
  <si>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</si>
  <si>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</si>
  <si>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</si>
  <si>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</si>
  <si>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</si>
  <si>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</si>
  <si>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</si>
  <si>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</si>
  <si>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</si>
  <si>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</si>
  <si>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</si>
  <si>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</si>
  <si>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</si>
  <si>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</si>
  <si>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</si>
  <si>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</si>
  <si>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</si>
  <si>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</si>
  <si>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</si>
  <si>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</si>
  <si>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</si>
  <si>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</si>
  <si>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</si>
  <si>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</si>
  <si>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</si>
  <si>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</si>
  <si>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</si>
  <si>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</si>
  <si>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</si>
  <si>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</si>
  <si>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</si>
  <si>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</si>
  <si>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</si>
  <si>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</si>
  <si>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</si>
  <si>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</si>
  <si>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</si>
  <si>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</si>
  <si>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</si>
  <si>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</si>
  <si>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</si>
  <si>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</si>
  <si>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</si>
  <si>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</si>
  <si>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</si>
  <si>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</si>
  <si>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</si>
  <si>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</si>
  <si>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</si>
  <si>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</si>
  <si>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</si>
  <si>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</si>
  <si>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</si>
  <si>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</si>
  <si>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</si>
  <si>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</si>
  <si>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</si>
  <si>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</si>
  <si>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</si>
  <si>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</si>
  <si>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</si>
  <si>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</si>
  <si>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</si>
  <si>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</si>
  <si>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</si>
  <si>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</si>
  <si>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</si>
  <si>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</si>
  <si>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</si>
  <si>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</si>
  <si>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</si>
  <si>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</si>
  <si>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</si>
  <si>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</si>
  <si>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</si>
  <si>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</si>
  <si>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</si>
  <si>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</si>
  <si>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</si>
  <si>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</si>
  <si>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</si>
  <si>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</si>
  <si>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</si>
  <si>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</si>
  <si>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</si>
  <si>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</si>
  <si>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</si>
  <si>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</si>
  <si>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</si>
  <si>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</si>
  <si>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</si>
  <si>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</si>
  <si>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</si>
  <si>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</si>
  <si>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</si>
  <si>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</si>
  <si>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</si>
  <si>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</si>
  <si>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</si>
  <si>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</si>
  <si>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</si>
  <si>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</si>
  <si>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</si>
  <si>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</si>
  <si>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</si>
  <si>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</si>
  <si>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</si>
  <si>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</si>
  <si>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</si>
  <si>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</si>
  <si>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</si>
  <si>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</si>
  <si>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</si>
  <si>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</si>
  <si>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</si>
  <si>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</si>
  <si>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</si>
  <si>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</si>
  <si>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</si>
  <si>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</si>
  <si>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</si>
  <si>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</si>
  <si>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</si>
  <si>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</si>
  <si>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</si>
  <si>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</si>
  <si>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</si>
  <si>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</si>
  <si>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</si>
  <si>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</si>
  <si>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</si>
  <si>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</si>
  <si>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</si>
  <si>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</si>
  <si>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</si>
  <si>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</si>
  <si>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</si>
  <si>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</si>
  <si>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</si>
  <si>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</si>
  <si>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</si>
  <si>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</si>
  <si>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</si>
  <si>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</si>
  <si>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</si>
  <si>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</si>
  <si>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</si>
  <si>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</si>
  <si>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</si>
  <si>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</si>
  <si>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</si>
  <si>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</si>
  <si>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</si>
  <si>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</si>
  <si>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</si>
  <si>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</si>
  <si>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</si>
  <si>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</si>
  <si>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</si>
  <si>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</si>
  <si>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</si>
  <si>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</si>
  <si>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</si>
  <si>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</si>
  <si>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</si>
  <si>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</si>
  <si>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</si>
  <si>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</si>
  <si>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</si>
  <si>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</si>
  <si>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</si>
  <si>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</si>
  <si>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</si>
  <si>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</si>
  <si>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</si>
  <si>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</si>
  <si>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</si>
  <si>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</si>
  <si>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</si>
  <si>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</si>
  <si>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</si>
  <si>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</si>
  <si>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</si>
  <si>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</si>
  <si>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</si>
  <si>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</si>
  <si>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</si>
  <si>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</si>
  <si>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</si>
  <si>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</si>
  <si>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</si>
  <si>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</si>
  <si>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</si>
  <si>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</si>
  <si>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</si>
  <si>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</si>
  <si>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</si>
  <si>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</si>
  <si>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</si>
  <si>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</si>
  <si>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</si>
  <si>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</si>
  <si>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</si>
  <si>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</si>
  <si>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</si>
  <si>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</si>
  <si>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</si>
  <si>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</si>
  <si>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</si>
  <si>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</si>
  <si>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</si>
  <si>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</si>
  <si>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</si>
  <si>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</si>
  <si>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</si>
  <si>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</si>
  <si>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</si>
  <si>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</si>
  <si>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</si>
  <si>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</si>
  <si>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</si>
  <si>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</si>
  <si>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</si>
  <si>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</si>
  <si>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</si>
  <si>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</si>
  <si>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</si>
  <si>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</si>
  <si>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</si>
  <si>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</si>
  <si>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</si>
  <si>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</si>
  <si>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</si>
  <si>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</si>
  <si>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</si>
  <si>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</si>
  <si>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</si>
  <si>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</si>
  <si>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</si>
  <si>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</si>
  <si>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</si>
  <si>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</si>
  <si>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</si>
  <si>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</si>
  <si>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</si>
  <si>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</si>
  <si>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</si>
  <si>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</si>
  <si>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</si>
  <si>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</si>
  <si>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</si>
  <si>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</si>
  <si>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</si>
  <si>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</si>
  <si>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</si>
  <si>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</si>
  <si>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</si>
  <si>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</si>
  <si>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</si>
  <si>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</si>
  <si>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</si>
  <si>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</si>
  <si>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</si>
  <si>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</si>
  <si>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</si>
  <si>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</si>
  <si>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</si>
  <si>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</si>
  <si>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</si>
  <si>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</si>
  <si>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</si>
  <si>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</si>
  <si>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</si>
  <si>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</si>
  <si>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</si>
  <si>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</si>
  <si>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</si>
  <si>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</si>
  <si>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</si>
  <si>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</si>
  <si>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</si>
  <si>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</si>
  <si>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</si>
  <si>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</si>
  <si>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</si>
  <si>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</si>
  <si>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</si>
  <si>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</si>
  <si>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</si>
  <si>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</si>
  <si>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</si>
  <si>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</si>
  <si>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</si>
  <si>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</si>
  <si>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</si>
  <si>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</si>
  <si>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</si>
  <si>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</si>
  <si>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</si>
  <si>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</si>
  <si>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</si>
  <si>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</si>
  <si>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</si>
  <si>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</si>
  <si>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</si>
  <si>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</si>
  <si>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</si>
  <si>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</si>
  <si>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</si>
  <si>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</si>
  <si>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</si>
  <si>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</si>
  <si>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</si>
  <si>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</si>
  <si>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</si>
  <si>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</si>
  <si>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</si>
  <si>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上北山村</t>
  </si>
  <si>
    <t>中間市</t>
  </si>
  <si>
    <t>海南市</t>
  </si>
  <si>
    <t>有田市</t>
  </si>
  <si>
    <t>御坊市</t>
  </si>
  <si>
    <t>田辺市</t>
  </si>
  <si>
    <t>紀美野町</t>
  </si>
  <si>
    <t>かつらぎ町</t>
  </si>
  <si>
    <t>有田川町</t>
  </si>
  <si>
    <t>みなべ町</t>
  </si>
  <si>
    <t>府中町</t>
  </si>
  <si>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</si>
  <si>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</si>
  <si>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</si>
  <si>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</si>
  <si>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</si>
  <si>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</si>
  <si>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</si>
  <si>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</si>
  <si>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</si>
  <si>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</si>
  <si>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</si>
  <si>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</si>
  <si>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</si>
  <si>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</si>
  <si>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</si>
  <si>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</si>
  <si>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</si>
  <si>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</si>
  <si>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</si>
  <si>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</si>
  <si>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</si>
  <si>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</si>
  <si>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</si>
  <si>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</si>
  <si>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</si>
  <si>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</si>
  <si>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</si>
  <si>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</si>
  <si>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</si>
  <si>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</si>
  <si>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</si>
  <si>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</si>
  <si>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</si>
  <si>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</si>
  <si>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</si>
  <si>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</si>
  <si>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</si>
  <si>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</si>
  <si>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</si>
  <si>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</si>
  <si>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</si>
  <si>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</si>
  <si>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</si>
  <si>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</si>
  <si>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</si>
  <si>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</si>
  <si>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</si>
  <si>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</si>
  <si>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</si>
  <si>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</si>
  <si>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</si>
  <si>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</si>
  <si>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</si>
  <si>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</si>
  <si>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</si>
  <si>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</si>
  <si>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</si>
  <si>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</si>
  <si>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</si>
  <si>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</si>
  <si>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</si>
  <si>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</si>
  <si>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</si>
  <si>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</si>
  <si>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</si>
  <si>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</si>
  <si>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</si>
  <si>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</si>
  <si>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</si>
  <si>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</si>
  <si>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</si>
  <si>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</si>
  <si>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</si>
  <si>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</si>
  <si>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</si>
  <si>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</si>
  <si>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</si>
  <si>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</si>
  <si>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</si>
  <si>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</si>
  <si>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</si>
  <si>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</si>
  <si>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</si>
  <si>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</si>
  <si>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</si>
  <si>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</si>
  <si>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</si>
  <si>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</si>
  <si>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</si>
  <si>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</si>
  <si>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</si>
  <si>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</si>
  <si>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</si>
  <si>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</si>
  <si>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</si>
  <si>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</si>
  <si>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</si>
  <si>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</si>
  <si>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</si>
  <si>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</si>
  <si>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</si>
  <si>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</si>
  <si>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</si>
  <si>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</si>
  <si>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</si>
  <si>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</si>
  <si>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</si>
  <si>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</si>
  <si>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</si>
  <si>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</si>
  <si>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</si>
  <si>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</si>
  <si>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</si>
  <si>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</si>
  <si>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</si>
  <si>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</si>
  <si>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</si>
  <si>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</si>
  <si>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</si>
  <si>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</si>
  <si>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</si>
  <si>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</si>
  <si>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</si>
  <si>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</si>
  <si>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</si>
  <si>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</si>
  <si>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</si>
  <si>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</si>
  <si>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</si>
  <si>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</si>
  <si>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</si>
  <si>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</si>
  <si>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</si>
  <si>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</si>
  <si>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</si>
  <si>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</si>
  <si>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</si>
  <si>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</si>
  <si>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</si>
  <si>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</si>
  <si>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</si>
  <si>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</si>
  <si>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</si>
  <si>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</si>
  <si>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</si>
  <si>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</si>
  <si>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</si>
  <si>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</si>
  <si>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</si>
  <si>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</si>
  <si>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</si>
  <si>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</si>
  <si>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</si>
  <si>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</si>
  <si>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</si>
  <si>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</si>
  <si>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</si>
  <si>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</si>
  <si>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</si>
  <si>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</si>
  <si>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</si>
  <si>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</si>
  <si>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</si>
  <si>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</si>
  <si>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</si>
  <si>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</si>
  <si>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</si>
  <si>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</si>
  <si>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</si>
  <si>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</si>
  <si>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</si>
  <si>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</si>
  <si>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</si>
  <si>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</si>
  <si>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</si>
  <si>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</si>
  <si>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</si>
  <si>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</si>
  <si>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</si>
  <si>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</si>
  <si>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</si>
  <si>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</si>
  <si>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</si>
  <si>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</si>
  <si>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</si>
  <si>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</si>
  <si>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</si>
  <si>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</si>
  <si>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</si>
  <si>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</si>
  <si>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</si>
  <si>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</si>
  <si>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</si>
  <si>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</si>
  <si>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</si>
  <si>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</si>
  <si>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</si>
  <si>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</si>
  <si>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</si>
  <si>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</si>
  <si>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</si>
  <si>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</si>
  <si>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</si>
  <si>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</si>
  <si>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</si>
  <si>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</si>
  <si>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</si>
  <si>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</si>
  <si>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</si>
  <si>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</si>
  <si>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</si>
  <si>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</si>
  <si>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</si>
  <si>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</si>
  <si>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</si>
  <si>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</si>
  <si>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</si>
  <si>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</si>
  <si>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</si>
  <si>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</si>
  <si>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</si>
  <si>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</si>
  <si>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</si>
  <si>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</si>
  <si>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</si>
  <si>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</si>
  <si>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</si>
  <si>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</si>
  <si>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</si>
  <si>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</si>
  <si>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</si>
  <si>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</si>
  <si>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</si>
  <si>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</si>
  <si>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</si>
  <si>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</si>
  <si>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</si>
  <si>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</si>
  <si>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</si>
  <si>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</si>
  <si>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</si>
  <si>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</si>
  <si>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</si>
  <si>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</si>
  <si>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</si>
  <si>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</si>
  <si>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</si>
  <si>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</si>
  <si>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</si>
  <si>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</si>
  <si>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</si>
  <si>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</si>
  <si>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</si>
  <si>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</si>
  <si>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</si>
  <si>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</si>
  <si>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</si>
  <si>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</si>
  <si>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</si>
  <si>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</si>
  <si>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</si>
  <si>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</si>
  <si>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</si>
  <si>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</si>
  <si>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</si>
  <si>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</si>
  <si>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</si>
  <si>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</si>
  <si>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</si>
  <si>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</si>
  <si>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62</t>
  </si>
  <si>
    <t>通所介護</t>
    <rPh sb="0" eb="2">
      <t>ツウショ</t>
    </rPh>
    <rPh sb="2" eb="4">
      <t>カイゴ</t>
    </rPh>
    <phoneticPr fontId="32"/>
  </si>
  <si>
    <t>15</t>
  </si>
  <si>
    <t>78</t>
  </si>
  <si>
    <t>通所リハビリテーション</t>
    <rPh sb="0" eb="2">
      <t>ツウショ</t>
    </rPh>
    <phoneticPr fontId="32"/>
  </si>
  <si>
    <t>66</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</si>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</sst>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93">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80670"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52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733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686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46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120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7975"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25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101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638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256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101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300355"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Y40" sqref="Y40"/>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2188</v>
      </c>
      <c r="C1" s="1"/>
      <c r="D1" s="1"/>
      <c r="E1" s="1"/>
      <c r="F1" s="1"/>
      <c r="G1" s="1"/>
      <c r="H1" s="1"/>
      <c r="I1" s="1"/>
      <c r="J1" s="1"/>
      <c r="K1" s="1"/>
      <c r="L1" s="1"/>
      <c r="M1" s="1"/>
      <c r="N1" s="1"/>
      <c r="O1" s="1"/>
      <c r="P1" s="1"/>
      <c r="Q1" s="1"/>
      <c r="R1" s="1"/>
      <c r="S1" s="1"/>
      <c r="T1" s="1"/>
      <c r="U1" s="1"/>
      <c r="V1" s="1"/>
      <c r="W1" s="1"/>
      <c r="X1" s="1"/>
      <c r="Y1" s="1"/>
      <c r="AC1" s="1" t="s">
        <v>5</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1025</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2153</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2140</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737</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784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208</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790</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26</v>
      </c>
      <c r="C22" s="24" t="s">
        <v>14</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00000000000001" customHeight="1">
      <c r="A23" s="11"/>
      <c r="B23" s="15"/>
      <c r="C23" s="24" t="s">
        <v>39</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19</v>
      </c>
    </row>
    <row r="24" spans="1:31" ht="20.100000000000001" customHeight="1">
      <c r="A24" s="11"/>
      <c r="B24" s="14" t="s">
        <v>45</v>
      </c>
      <c r="C24" s="24" t="s">
        <v>51</v>
      </c>
      <c r="D24" s="24"/>
      <c r="E24" s="24"/>
      <c r="F24" s="24"/>
      <c r="G24" s="24"/>
      <c r="H24" s="24"/>
      <c r="I24" s="24"/>
      <c r="J24" s="24"/>
      <c r="K24" s="24"/>
      <c r="L24" s="39"/>
      <c r="M24" s="46"/>
      <c r="N24" s="57"/>
      <c r="O24" s="64"/>
      <c r="P24" s="66" t="s">
        <v>2</v>
      </c>
      <c r="Q24" s="64"/>
      <c r="R24" s="64"/>
      <c r="S24" s="64"/>
      <c r="T24" s="73"/>
      <c r="U24" s="74"/>
      <c r="V24" s="75"/>
      <c r="W24" s="75"/>
      <c r="X24" s="75"/>
      <c r="Y24" s="11"/>
      <c r="Z24" s="11"/>
      <c r="AA24" s="11"/>
      <c r="AC24" s="1" t="str">
        <f>CONCATENATE(M24,N24,O24,P24,Q24,R24,S24,T24)</f>
        <v>－</v>
      </c>
    </row>
    <row r="25" spans="1:31" ht="20.100000000000001" customHeight="1">
      <c r="A25" s="11"/>
      <c r="B25" s="16"/>
      <c r="C25" s="24" t="s">
        <v>55</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00000000000001" customHeight="1">
      <c r="A26" s="11"/>
      <c r="B26" s="15"/>
      <c r="C26" s="24" t="s">
        <v>36</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00000000000001" customHeight="1">
      <c r="A27" s="11"/>
      <c r="B27" s="14" t="s">
        <v>48</v>
      </c>
      <c r="C27" s="24" t="s">
        <v>68</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00000000000001" customHeight="1">
      <c r="A28" s="11"/>
      <c r="B28" s="15"/>
      <c r="C28" s="24" t="s">
        <v>78</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00000000000001" customHeight="1">
      <c r="A29" s="11"/>
      <c r="B29" s="17" t="s">
        <v>88</v>
      </c>
      <c r="C29" s="24" t="s">
        <v>14</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00000000000001" customHeight="1">
      <c r="A30" s="11"/>
      <c r="B30" s="18"/>
      <c r="C30" s="25" t="s">
        <v>78</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00000000000001" customHeight="1">
      <c r="A31" s="11"/>
      <c r="B31" s="14" t="s">
        <v>70</v>
      </c>
      <c r="C31" s="24" t="s">
        <v>89</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00000000000001" customHeight="1">
      <c r="A32" s="11"/>
      <c r="B32" s="19"/>
      <c r="C32" s="24" t="s">
        <v>98</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2154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2144</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128</v>
      </c>
      <c r="D37" s="21"/>
      <c r="E37" s="21"/>
      <c r="F37" s="21"/>
      <c r="G37" s="21"/>
      <c r="H37" s="21"/>
      <c r="I37" s="21"/>
      <c r="J37" s="21"/>
      <c r="K37" s="21"/>
      <c r="L37" s="21"/>
      <c r="M37" s="21" t="s">
        <v>131</v>
      </c>
      <c r="N37" s="21"/>
      <c r="O37" s="21"/>
      <c r="P37" s="21"/>
      <c r="Q37" s="21"/>
      <c r="R37" s="13" t="s">
        <v>135</v>
      </c>
      <c r="S37" s="23"/>
      <c r="T37" s="23"/>
      <c r="U37" s="23"/>
      <c r="V37" s="23"/>
      <c r="W37" s="36"/>
      <c r="X37" s="21" t="s">
        <v>142</v>
      </c>
      <c r="Y37" s="92" t="s">
        <v>145</v>
      </c>
      <c r="Z37" s="98" t="s">
        <v>2107</v>
      </c>
      <c r="AA37" s="26"/>
    </row>
    <row r="38" spans="1:27" ht="28.5" customHeight="1">
      <c r="A38" s="11"/>
      <c r="B38" s="21"/>
      <c r="C38" s="27"/>
      <c r="D38" s="27"/>
      <c r="E38" s="27"/>
      <c r="F38" s="27"/>
      <c r="G38" s="27"/>
      <c r="H38" s="27"/>
      <c r="I38" s="27"/>
      <c r="J38" s="27"/>
      <c r="K38" s="27"/>
      <c r="L38" s="27"/>
      <c r="M38" s="27"/>
      <c r="N38" s="27"/>
      <c r="O38" s="27"/>
      <c r="P38" s="27"/>
      <c r="Q38" s="27"/>
      <c r="R38" s="70" t="s">
        <v>18</v>
      </c>
      <c r="S38" s="27"/>
      <c r="T38" s="27"/>
      <c r="U38" s="27"/>
      <c r="V38" s="27"/>
      <c r="W38" s="27" t="s">
        <v>147</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IFERROR(VLOOKUP(Y39,'【参考】数式用'!$A$2:$B$44,2,FALSE),"")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IFERROR(VLOOKUP(Y40,'【参考】数式用'!$A$2:$B$44,2,FALSE),"")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IFERROR(VLOOKUP(Y41,'【参考】数式用'!$A$2:$B$44,2,FALSE),"")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IFERROR(VLOOKUP(Y42,'【参考】数式用'!$A$2:$B$44,2,FALSE),"")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IFERROR(VLOOKUP(Y43,'【参考】数式用'!$A$2:$B$44,2,FALSE),"")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IFERROR(VLOOKUP(Y44,'【参考】数式用'!$A$2:$B$44,2,FALSE),"")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IFERROR(VLOOKUP(Y45,'【参考】数式用'!$A$2:$B$44,2,FALSE),"")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IFERROR(VLOOKUP(Y46,'【参考】数式用'!$A$2:$B$44,2,FALSE),"")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IFERROR(VLOOKUP(Y47,'【参考】数式用'!$A$2:$B$44,2,FALSE),"")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IFERROR(VLOOKUP(Y48,'【参考】数式用'!$A$2:$B$44,2,FALSE),"")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IFERROR(VLOOKUP(Y49,'【参考】数式用'!$A$2:$B$44,2,FALSE),"")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IFERROR(VLOOKUP(Y50,'【参考】数式用'!$A$2:$B$44,2,FALSE),"")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IFERROR(VLOOKUP(Y51,'【参考】数式用'!$A$2:$B$44,2,FALSE),"")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IFERROR(VLOOKUP(Y52,'【参考】数式用'!$A$2:$B$44,2,FALSE),"")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IFERROR(VLOOKUP(Y53,'【参考】数式用'!$A$2:$B$44,2,FALSE),"")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IFERROR(VLOOKUP(Y54,'【参考】数式用'!$A$2:$B$44,2,FALSE),"")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IFERROR(VLOOKUP(Y55,'【参考】数式用'!$A$2:$B$44,2,FALSE),"")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IFERROR(VLOOKUP(Y56,'【参考】数式用'!$A$2:$B$44,2,FALSE),"")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IFERROR(VLOOKUP(Y57,'【参考】数式用'!$A$2:$B$44,2,FALSE),"")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IFERROR(VLOOKUP(Y58,'【参考】数式用'!$A$2:$B$44,2,FALSE),"")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IFERROR(VLOOKUP(Y59,'【参考】数式用'!$A$2:$B$44,2,FALSE),"")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IFERROR(VLOOKUP(Y60,'【参考】数式用'!$A$2:$B$44,2,FALSE),"")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IFERROR(VLOOKUP(Y61,'【参考】数式用'!$A$2:$B$44,2,FALSE),"")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IFERROR(VLOOKUP(Y62,'【参考】数式用'!$A$2:$B$44,2,FALSE),"")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IFERROR(VLOOKUP(Y63,'【参考】数式用'!$A$2:$B$44,2,FALSE),"")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IFERROR(VLOOKUP(Y64,'【参考】数式用'!$A$2:$B$44,2,FALSE),"")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IFERROR(VLOOKUP(Y65,'【参考】数式用'!$A$2:$B$44,2,FALSE),"")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IFERROR(VLOOKUP(Y66,'【参考】数式用'!$A$2:$B$44,2,FALSE),"")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IFERROR(VLOOKUP(Y67,'【参考】数式用'!$A$2:$B$44,2,FALSE),"")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IFERROR(VLOOKUP(Y68,'【参考】数式用'!$A$2:$B$44,2,FALSE),"")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IFERROR(VLOOKUP(Y69,'【参考】数式用'!$A$2:$B$44,2,FALSE),"")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IFERROR(VLOOKUP(Y70,'【参考】数式用'!$A$2:$B$44,2,FALSE),"")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IFERROR(VLOOKUP(Y71,'【参考】数式用'!$A$2:$B$44,2,FALSE),"")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IFERROR(VLOOKUP(Y72,'【参考】数式用'!$A$2:$B$44,2,FALSE),"")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IFERROR(VLOOKUP(Y73,'【参考】数式用'!$A$2:$B$44,2,FALSE),"")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IFERROR(VLOOKUP(Y74,'【参考】数式用'!$A$2:$B$44,2,FALSE),"")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IFERROR(VLOOKUP(Y75,'【参考】数式用'!$A$2:$B$44,2,FALSE),"")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IFERROR(VLOOKUP(Y76,'【参考】数式用'!$A$2:$B$44,2,FALSE),"")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IFERROR(VLOOKUP(Y77,'【参考】数式用'!$A$2:$B$44,2,FALSE),"")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IFERROR(VLOOKUP(Y78,'【参考】数式用'!$A$2:$B$44,2,FALSE),"")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IFERROR(VLOOKUP(Y79,'【参考】数式用'!$A$2:$B$44,2,FALSE),"")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IFERROR(VLOOKUP(Y80,'【参考】数式用'!$A$2:$B$44,2,FALSE),"")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IFERROR(VLOOKUP(Y81,'【参考】数式用'!$A$2:$B$44,2,FALSE),"")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IFERROR(VLOOKUP(Y82,'【参考】数式用'!$A$2:$B$44,2,FALSE),"")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IFERROR(VLOOKUP(Y83,'【参考】数式用'!$A$2:$B$44,2,FALSE),"")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IFERROR(VLOOKUP(Y84,'【参考】数式用'!$A$2:$B$44,2,FALSE),"")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IFERROR(VLOOKUP(Y85,'【参考】数式用'!$A$2:$B$44,2,FALSE),"")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IFERROR(VLOOKUP(Y86,'【参考】数式用'!$A$2:$B$44,2,FALSE),"")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IFERROR(VLOOKUP(Y87,'【参考】数式用'!$A$2:$B$44,2,FALSE),"")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IFERROR(VLOOKUP(Y88,'【参考】数式用'!$A$2:$B$44,2,FALSE),"")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IFERROR(VLOOKUP(Y89,'【参考】数式用'!$A$2:$B$44,2,FALSE),"")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IFERROR(VLOOKUP(Y90,'【参考】数式用'!$A$2:$B$44,2,FALSE),"")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IFERROR(VLOOKUP(Y91,'【参考】数式用'!$A$2:$B$44,2,FALSE),"")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IFERROR(VLOOKUP(Y92,'【参考】数式用'!$A$2:$B$44,2,FALSE),"")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IFERROR(VLOOKUP(Y93,'【参考】数式用'!$A$2:$B$44,2,FALSE),"")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IFERROR(VLOOKUP(Y94,'【参考】数式用'!$A$2:$B$44,2,FALSE),"")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IFERROR(VLOOKUP(Y95,'【参考】数式用'!$A$2:$B$44,2,FALSE),"")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IFERROR(VLOOKUP(Y96,'【参考】数式用'!$A$2:$B$44,2,FALSE),"")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IFERROR(VLOOKUP(Y97,'【参考】数式用'!$A$2:$B$44,2,FALSE),"")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IFERROR(VLOOKUP(Y98,'【参考】数式用'!$A$2:$B$44,2,FALSE),"")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IFERROR(VLOOKUP(Y99,'【参考】数式用'!$A$2:$B$44,2,FALSE),"")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IFERROR(VLOOKUP(Y100,'【参考】数式用'!$A$2:$B$44,2,FALSE),"")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IFERROR(VLOOKUP(Y101,'【参考】数式用'!$A$2:$B$44,2,FALSE),"")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IFERROR(VLOOKUP(Y102,'【参考】数式用'!$A$2:$B$44,2,FALSE),"")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IFERROR(VLOOKUP(Y103,'【参考】数式用'!$A$2:$B$44,2,FALSE),"")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IFERROR(VLOOKUP(Y104,'【参考】数式用'!$A$2:$B$44,2,FALSE),"")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IFERROR(VLOOKUP(Y105,'【参考】数式用'!$A$2:$B$44,2,FALSE),"")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IFERROR(VLOOKUP(Y106,'【参考】数式用'!$A$2:$B$44,2,FALSE),"")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IFERROR(VLOOKUP(Y107,'【参考】数式用'!$A$2:$B$44,2,FALSE),"")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IFERROR(VLOOKUP(Y108,'【参考】数式用'!$A$2:$B$44,2,FALSE),"")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IFERROR(VLOOKUP(Y109,'【参考】数式用'!$A$2:$B$44,2,FALSE),"")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IFERROR(VLOOKUP(Y110,'【参考】数式用'!$A$2:$B$44,2,FALSE),"")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IFERROR(VLOOKUP(Y111,'【参考】数式用'!$A$2:$B$44,2,FALSE),"")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IFERROR(VLOOKUP(Y112,'【参考】数式用'!$A$2:$B$44,2,FALSE),"")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IFERROR(VLOOKUP(Y113,'【参考】数式用'!$A$2:$B$44,2,FALSE),"")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IFERROR(VLOOKUP(Y114,'【参考】数式用'!$A$2:$B$44,2,FALSE),"")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IFERROR(VLOOKUP(Y115,'【参考】数式用'!$A$2:$B$44,2,FALSE),"")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IFERROR(VLOOKUP(Y116,'【参考】数式用'!$A$2:$B$44,2,FALSE),"")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IFERROR(VLOOKUP(Y117,'【参考】数式用'!$A$2:$B$44,2,FALSE),"")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IFERROR(VLOOKUP(Y118,'【参考】数式用'!$A$2:$B$44,2,FALSE),"")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IFERROR(VLOOKUP(Y119,'【参考】数式用'!$A$2:$B$44,2,FALSE),"")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IFERROR(VLOOKUP(Y120,'【参考】数式用'!$A$2:$B$44,2,FALSE),"")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IFERROR(VLOOKUP(Y121,'【参考】数式用'!$A$2:$B$44,2,FALSE),"")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IFERROR(VLOOKUP(Y122,'【参考】数式用'!$A$2:$B$44,2,FALSE),"")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IFERROR(VLOOKUP(Y123,'【参考】数式用'!$A$2:$B$44,2,FALSE),"")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IFERROR(VLOOKUP(Y124,'【参考】数式用'!$A$2:$B$44,2,FALSE),"")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IFERROR(VLOOKUP(Y125,'【参考】数式用'!$A$2:$B$44,2,FALSE),"")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IFERROR(VLOOKUP(Y126,'【参考】数式用'!$A$2:$B$44,2,FALSE),"")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IFERROR(VLOOKUP(Y127,'【参考】数式用'!$A$2:$B$44,2,FALSE),"")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IFERROR(VLOOKUP(Y128,'【参考】数式用'!$A$2:$B$44,2,FALSE),"")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IFERROR(VLOOKUP(Y129,'【参考】数式用'!$A$2:$B$44,2,FALSE),"")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IFERROR(VLOOKUP(Y130,'【参考】数式用'!$A$2:$B$44,2,FALSE),"")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IFERROR(VLOOKUP(Y131,'【参考】数式用'!$A$2:$B$44,2,FALSE),"")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IFERROR(VLOOKUP(Y132,'【参考】数式用'!$A$2:$B$44,2,FALSE),"")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IFERROR(VLOOKUP(Y133,'【参考】数式用'!$A$2:$B$44,2,FALSE),"")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IFERROR(VLOOKUP(Y134,'【参考】数式用'!$A$2:$B$44,2,FALSE),"")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IFERROR(VLOOKUP(Y135,'【参考】数式用'!$A$2:$B$44,2,FALSE),"")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IFERROR(VLOOKUP(Y136,'【参考】数式用'!$A$2:$B$44,2,FALSE),"")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IFERROR(VLOOKUP(Y137,'【参考】数式用'!$A$2:$B$44,2,FALSE),"")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IFERROR(VLOOKUP(Y138,'【参考】数式用'!$A$2:$B$44,2,FALSE),"")</f>
        <v/>
      </c>
      <c r="AA138" s="101"/>
    </row>
  </sheetData>
  <sheetProtection password="E85C"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'【参考】数式用'!$A$5:$A$44</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170</v>
      </c>
      <c r="C1" s="111"/>
      <c r="D1" s="111"/>
      <c r="E1" s="111"/>
      <c r="F1" s="111"/>
      <c r="G1" s="111"/>
      <c r="H1" s="111"/>
      <c r="I1" s="111"/>
      <c r="J1" s="111"/>
      <c r="K1" s="111"/>
      <c r="L1" s="111"/>
      <c r="M1" s="111"/>
      <c r="N1" s="111"/>
      <c r="O1" s="111"/>
      <c r="P1" s="111"/>
      <c r="Q1" s="111"/>
      <c r="R1" s="111"/>
      <c r="S1" s="111"/>
      <c r="T1" s="111"/>
      <c r="U1" s="111"/>
      <c r="V1" s="111"/>
      <c r="W1" s="111"/>
      <c r="X1" s="111"/>
      <c r="Y1" s="111"/>
      <c r="Z1" s="461" t="s">
        <v>181</v>
      </c>
      <c r="AA1" s="461"/>
      <c r="AB1" s="461"/>
      <c r="AC1" s="461"/>
      <c r="AD1" s="461" t="str">
        <f>IF(基本情報入力シート!G18="","",基本情報入力シート!G18)</f>
        <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2135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64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14</v>
      </c>
      <c r="C6" s="191"/>
      <c r="D6" s="191"/>
      <c r="E6" s="191"/>
      <c r="F6" s="191"/>
      <c r="G6" s="191"/>
      <c r="H6" s="336" t="str">
        <f>IF(基本情報入力シート!M22="","",基本情報入力シート!M22)</f>
        <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26</v>
      </c>
      <c r="C7" s="192"/>
      <c r="D7" s="192"/>
      <c r="E7" s="192"/>
      <c r="F7" s="192"/>
      <c r="G7" s="192"/>
      <c r="H7" s="337" t="str">
        <f>IF(基本情報入力シート!M23="","",基本情報入力シート!M23)</f>
        <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136</v>
      </c>
      <c r="C8" s="193"/>
      <c r="D8" s="193"/>
      <c r="E8" s="193"/>
      <c r="F8" s="193"/>
      <c r="G8" s="193"/>
      <c r="H8" s="338" t="s">
        <v>51</v>
      </c>
      <c r="I8" s="352" t="str">
        <f>IF(基本情報入力シート!AC24="－","",基本情報入力シート!AC24)</f>
        <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14</v>
      </c>
      <c r="C11" s="196"/>
      <c r="D11" s="196"/>
      <c r="E11" s="196"/>
      <c r="F11" s="196"/>
      <c r="G11" s="196"/>
      <c r="H11" s="336" t="str">
        <f>IF(基本情報入力シート!M29="","",基本情報入力シート!M29)</f>
        <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184</v>
      </c>
      <c r="C12" s="194"/>
      <c r="D12" s="194"/>
      <c r="E12" s="194"/>
      <c r="F12" s="194"/>
      <c r="G12" s="194"/>
      <c r="H12" s="340" t="str">
        <f>IF(基本情報入力シート!M30="","",基本情報入力シート!M30)</f>
        <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70</v>
      </c>
      <c r="C13" s="120"/>
      <c r="D13" s="120"/>
      <c r="E13" s="120"/>
      <c r="F13" s="120"/>
      <c r="G13" s="120"/>
      <c r="H13" s="341" t="s">
        <v>89</v>
      </c>
      <c r="I13" s="341"/>
      <c r="J13" s="341"/>
      <c r="K13" s="115"/>
      <c r="L13" s="378" t="str">
        <f>IF(基本情報入力シート!M31="","",基本情報入力シート!M31)</f>
        <v/>
      </c>
      <c r="M13" s="378"/>
      <c r="N13" s="378"/>
      <c r="O13" s="378"/>
      <c r="P13" s="378"/>
      <c r="Q13" s="378"/>
      <c r="R13" s="378"/>
      <c r="S13" s="378"/>
      <c r="T13" s="378"/>
      <c r="U13" s="378"/>
      <c r="V13" s="120" t="s">
        <v>98</v>
      </c>
      <c r="W13" s="120"/>
      <c r="X13" s="120"/>
      <c r="Y13" s="120"/>
      <c r="Z13" s="378" t="str">
        <f>IF(基本情報入力シート!M32="","",基本情報入力シート!M32)</f>
        <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190</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201</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1745</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204</v>
      </c>
      <c r="C18" s="200" t="s">
        <v>2051</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0</v>
      </c>
      <c r="X18" s="443"/>
      <c r="Y18" s="443"/>
      <c r="Z18" s="443"/>
      <c r="AA18" s="443"/>
      <c r="AB18" s="471"/>
      <c r="AC18" s="477" t="s">
        <v>185</v>
      </c>
      <c r="AD18" s="104"/>
      <c r="AE18" s="104"/>
      <c r="AF18" s="104"/>
      <c r="AG18" s="104"/>
      <c r="AH18" s="104"/>
      <c r="AI18" s="104"/>
      <c r="AJ18" s="104"/>
      <c r="AK18" s="104"/>
      <c r="AL18" s="104"/>
    </row>
    <row r="19" spans="1:57" ht="27" customHeight="1">
      <c r="A19" s="104"/>
      <c r="B19" s="124" t="s">
        <v>165</v>
      </c>
      <c r="C19" s="200" t="s">
        <v>999</v>
      </c>
      <c r="D19" s="200"/>
      <c r="E19" s="200"/>
      <c r="F19" s="200"/>
      <c r="G19" s="200"/>
      <c r="H19" s="200"/>
      <c r="I19" s="200"/>
      <c r="J19" s="200"/>
      <c r="K19" s="200"/>
      <c r="L19" s="200"/>
      <c r="M19" s="200"/>
      <c r="N19" s="200"/>
      <c r="O19" s="200"/>
      <c r="P19" s="200"/>
      <c r="Q19" s="200"/>
      <c r="R19" s="200"/>
      <c r="S19" s="200"/>
      <c r="T19" s="200"/>
      <c r="U19" s="200"/>
      <c r="V19" s="200"/>
      <c r="W19" s="439"/>
      <c r="X19" s="444"/>
      <c r="Y19" s="444"/>
      <c r="Z19" s="444"/>
      <c r="AA19" s="444"/>
      <c r="AB19" s="472"/>
      <c r="AC19" s="478" t="s">
        <v>185</v>
      </c>
      <c r="AD19" s="111" t="s">
        <v>13</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205</v>
      </c>
      <c r="C20" s="201" t="s">
        <v>1294</v>
      </c>
      <c r="D20" s="201"/>
      <c r="E20" s="201"/>
      <c r="F20" s="201"/>
      <c r="G20" s="201"/>
      <c r="H20" s="201"/>
      <c r="I20" s="201"/>
      <c r="J20" s="201"/>
      <c r="K20" s="201"/>
      <c r="L20" s="201"/>
      <c r="M20" s="201"/>
      <c r="N20" s="201"/>
      <c r="O20" s="201"/>
      <c r="P20" s="201"/>
      <c r="Q20" s="201"/>
      <c r="R20" s="201"/>
      <c r="S20" s="201"/>
      <c r="T20" s="201"/>
      <c r="U20" s="201"/>
      <c r="V20" s="429"/>
      <c r="W20" s="438">
        <f>W18+W19</f>
        <v>0</v>
      </c>
      <c r="X20" s="443"/>
      <c r="Y20" s="443"/>
      <c r="Z20" s="443"/>
      <c r="AA20" s="443"/>
      <c r="AB20" s="471"/>
      <c r="AC20" s="477" t="s">
        <v>185</v>
      </c>
      <c r="AD20" s="111" t="s">
        <v>13</v>
      </c>
      <c r="AE20" s="450" t="str">
        <f>IF(H7="","",IFERROR(IF(W21&gt;=W20,"○","×"),""))</f>
        <v/>
      </c>
      <c r="AF20" s="104"/>
      <c r="AG20" s="104"/>
      <c r="AH20" s="104"/>
      <c r="AI20" s="104"/>
      <c r="AJ20" s="104"/>
      <c r="AK20" s="104"/>
      <c r="AL20" s="104"/>
      <c r="AM20" s="104"/>
      <c r="AN20" s="104"/>
      <c r="AO20" s="104"/>
      <c r="AP20" s="104"/>
      <c r="AQ20" s="611" t="s">
        <v>1582</v>
      </c>
      <c r="AR20" s="625"/>
      <c r="AS20" s="625"/>
      <c r="AT20" s="625"/>
      <c r="AU20" s="625"/>
      <c r="AV20" s="625"/>
      <c r="AW20" s="625"/>
      <c r="AX20" s="625"/>
      <c r="AY20" s="625"/>
      <c r="AZ20" s="625"/>
      <c r="BA20" s="625"/>
      <c r="BB20" s="625"/>
      <c r="BC20" s="625"/>
      <c r="BD20" s="625"/>
      <c r="BE20" s="644"/>
    </row>
    <row r="21" spans="1:57" ht="33.6" customHeight="1">
      <c r="A21" s="104"/>
      <c r="B21" s="124" t="s">
        <v>202</v>
      </c>
      <c r="C21" s="201" t="s">
        <v>0</v>
      </c>
      <c r="D21" s="201"/>
      <c r="E21" s="201"/>
      <c r="F21" s="201"/>
      <c r="G21" s="201"/>
      <c r="H21" s="201"/>
      <c r="I21" s="201"/>
      <c r="J21" s="201"/>
      <c r="K21" s="201"/>
      <c r="L21" s="201"/>
      <c r="M21" s="201"/>
      <c r="N21" s="201"/>
      <c r="O21" s="201"/>
      <c r="P21" s="201"/>
      <c r="Q21" s="201"/>
      <c r="R21" s="201"/>
      <c r="S21" s="201"/>
      <c r="T21" s="201"/>
      <c r="U21" s="201"/>
      <c r="V21" s="201"/>
      <c r="W21" s="439"/>
      <c r="X21" s="444"/>
      <c r="Y21" s="444"/>
      <c r="Z21" s="444"/>
      <c r="AA21" s="444"/>
      <c r="AB21" s="472"/>
      <c r="AC21" s="479" t="s">
        <v>185</v>
      </c>
      <c r="AD21" s="111" t="s">
        <v>13</v>
      </c>
      <c r="AE21" s="452"/>
      <c r="AF21" s="104"/>
      <c r="AG21" s="104"/>
      <c r="AH21" s="104"/>
      <c r="AI21" s="104"/>
      <c r="AJ21" s="104"/>
      <c r="AK21" s="104"/>
      <c r="AL21" s="104"/>
    </row>
    <row r="22" spans="1:57" ht="18" customHeight="1">
      <c r="A22" s="104"/>
      <c r="B22" s="125" t="s">
        <v>158</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60</v>
      </c>
      <c r="C23" s="203" t="s">
        <v>2146</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47</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204</v>
      </c>
      <c r="C26" s="205" t="s">
        <v>1882</v>
      </c>
      <c r="D26" s="205"/>
      <c r="E26" s="205"/>
      <c r="F26" s="205"/>
      <c r="G26" s="205"/>
      <c r="H26" s="205"/>
      <c r="I26" s="205"/>
      <c r="J26" s="205"/>
      <c r="K26" s="205"/>
      <c r="L26" s="205"/>
      <c r="M26" s="205"/>
      <c r="N26" s="205"/>
      <c r="O26" s="205"/>
      <c r="P26" s="387"/>
      <c r="Q26" s="393">
        <f>Q27-Q28-Q29</f>
        <v>0</v>
      </c>
      <c r="R26" s="398"/>
      <c r="S26" s="398"/>
      <c r="T26" s="398"/>
      <c r="U26" s="398"/>
      <c r="V26" s="430"/>
      <c r="W26" s="440" t="s">
        <v>185</v>
      </c>
      <c r="X26" s="445" t="s">
        <v>13</v>
      </c>
      <c r="Y26" s="450" t="str">
        <f>IF(H7="","",IF(Q30="","",IF(Q26="","",IF(Q26&gt;=Q30,"○","×"))))</f>
        <v/>
      </c>
      <c r="Z26" s="462"/>
      <c r="AA26" s="321"/>
      <c r="AB26" s="321"/>
      <c r="AC26" s="321"/>
      <c r="AD26" s="469"/>
      <c r="AE26" s="469"/>
      <c r="AF26" s="469"/>
      <c r="AG26" s="469"/>
      <c r="AH26" s="469"/>
      <c r="AI26" s="469"/>
      <c r="AJ26" s="469"/>
      <c r="AK26" s="469"/>
      <c r="AL26" s="104"/>
      <c r="AM26" s="104"/>
      <c r="AN26" s="104"/>
      <c r="AO26" s="104"/>
      <c r="AP26" s="104"/>
      <c r="AQ26" s="612" t="s">
        <v>339</v>
      </c>
      <c r="AR26" s="626"/>
      <c r="AS26" s="626"/>
      <c r="AT26" s="626"/>
      <c r="AU26" s="626"/>
      <c r="AV26" s="626"/>
      <c r="AW26" s="626"/>
      <c r="AX26" s="626"/>
      <c r="AY26" s="626"/>
      <c r="AZ26" s="626"/>
      <c r="BA26" s="626"/>
      <c r="BB26" s="626"/>
      <c r="BC26" s="626"/>
      <c r="BD26" s="626"/>
      <c r="BE26" s="645"/>
    </row>
    <row r="27" spans="1:57" ht="18.75" customHeight="1">
      <c r="A27" s="104"/>
      <c r="B27" s="129"/>
      <c r="C27" s="206" t="s">
        <v>1852</v>
      </c>
      <c r="D27" s="206"/>
      <c r="E27" s="206"/>
      <c r="F27" s="206"/>
      <c r="G27" s="206"/>
      <c r="H27" s="206"/>
      <c r="I27" s="206"/>
      <c r="J27" s="206"/>
      <c r="K27" s="206"/>
      <c r="L27" s="206"/>
      <c r="M27" s="206"/>
      <c r="N27" s="206"/>
      <c r="O27" s="206"/>
      <c r="P27" s="209"/>
      <c r="Q27" s="394"/>
      <c r="R27" s="399"/>
      <c r="S27" s="399"/>
      <c r="T27" s="399"/>
      <c r="U27" s="399"/>
      <c r="V27" s="431"/>
      <c r="W27" s="440" t="s">
        <v>185</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172</v>
      </c>
      <c r="D28" s="207"/>
      <c r="E28" s="207"/>
      <c r="F28" s="207"/>
      <c r="G28" s="207"/>
      <c r="H28" s="207"/>
      <c r="I28" s="207"/>
      <c r="J28" s="207"/>
      <c r="K28" s="207"/>
      <c r="L28" s="207"/>
      <c r="M28" s="207"/>
      <c r="N28" s="207"/>
      <c r="O28" s="207"/>
      <c r="P28" s="388"/>
      <c r="Q28" s="393">
        <f>W21</f>
        <v>0</v>
      </c>
      <c r="R28" s="398"/>
      <c r="S28" s="398"/>
      <c r="T28" s="398"/>
      <c r="U28" s="398"/>
      <c r="V28" s="430"/>
      <c r="W28" s="440" t="s">
        <v>185</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2052</v>
      </c>
      <c r="D29" s="207"/>
      <c r="E29" s="207"/>
      <c r="F29" s="207"/>
      <c r="G29" s="207"/>
      <c r="H29" s="207"/>
      <c r="I29" s="207"/>
      <c r="J29" s="207"/>
      <c r="K29" s="207"/>
      <c r="L29" s="207"/>
      <c r="M29" s="207"/>
      <c r="N29" s="207"/>
      <c r="O29" s="207"/>
      <c r="P29" s="388"/>
      <c r="Q29" s="394"/>
      <c r="R29" s="399"/>
      <c r="S29" s="399"/>
      <c r="T29" s="399"/>
      <c r="U29" s="399"/>
      <c r="V29" s="431"/>
      <c r="W29" s="440" t="s">
        <v>185</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165</v>
      </c>
      <c r="C30" s="208" t="s">
        <v>673</v>
      </c>
      <c r="D30" s="264"/>
      <c r="E30" s="264"/>
      <c r="F30" s="264"/>
      <c r="G30" s="264"/>
      <c r="H30" s="264"/>
      <c r="I30" s="264"/>
      <c r="J30" s="264"/>
      <c r="K30" s="264"/>
      <c r="L30" s="264"/>
      <c r="M30" s="264"/>
      <c r="N30" s="264"/>
      <c r="O30" s="264"/>
      <c r="P30" s="264"/>
      <c r="Q30" s="393">
        <f>Q31-Q32-Q33-Q34</f>
        <v>0</v>
      </c>
      <c r="R30" s="398"/>
      <c r="S30" s="398"/>
      <c r="T30" s="398"/>
      <c r="U30" s="398"/>
      <c r="V30" s="430"/>
      <c r="W30" s="441" t="s">
        <v>185</v>
      </c>
      <c r="X30" s="445" t="s">
        <v>13</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1291</v>
      </c>
      <c r="D31" s="265"/>
      <c r="E31" s="265"/>
      <c r="F31" s="265"/>
      <c r="G31" s="265"/>
      <c r="H31" s="265"/>
      <c r="I31" s="265"/>
      <c r="J31" s="265"/>
      <c r="K31" s="265"/>
      <c r="L31" s="265"/>
      <c r="M31" s="265"/>
      <c r="N31" s="265"/>
      <c r="O31" s="265"/>
      <c r="P31" s="389"/>
      <c r="Q31" s="395"/>
      <c r="R31" s="400"/>
      <c r="S31" s="400"/>
      <c r="T31" s="400"/>
      <c r="U31" s="400"/>
      <c r="V31" s="432"/>
      <c r="W31" s="440" t="s">
        <v>185</v>
      </c>
      <c r="X31" s="321"/>
      <c r="Y31" s="321"/>
      <c r="Z31" s="321"/>
      <c r="AA31" s="321"/>
      <c r="AB31" s="321"/>
      <c r="AC31" s="321"/>
      <c r="AD31" s="469"/>
      <c r="AE31" s="321"/>
      <c r="AF31" s="321"/>
      <c r="AG31" s="321"/>
      <c r="AH31" s="321"/>
      <c r="AI31" s="321"/>
      <c r="AJ31" s="321"/>
      <c r="AK31" s="469"/>
      <c r="AL31" s="104"/>
    </row>
    <row r="32" spans="1:57" ht="18.75" customHeight="1">
      <c r="A32" s="104"/>
      <c r="B32" s="130"/>
      <c r="C32" s="209" t="s">
        <v>65</v>
      </c>
      <c r="D32" s="265"/>
      <c r="E32" s="265"/>
      <c r="F32" s="265"/>
      <c r="G32" s="265"/>
      <c r="H32" s="265"/>
      <c r="I32" s="265"/>
      <c r="J32" s="265"/>
      <c r="K32" s="265"/>
      <c r="L32" s="265"/>
      <c r="M32" s="265"/>
      <c r="N32" s="265"/>
      <c r="O32" s="265"/>
      <c r="P32" s="389"/>
      <c r="Q32" s="395"/>
      <c r="R32" s="400"/>
      <c r="S32" s="400"/>
      <c r="T32" s="400"/>
      <c r="U32" s="400"/>
      <c r="V32" s="432"/>
      <c r="W32" s="440" t="s">
        <v>185</v>
      </c>
      <c r="X32" s="321"/>
      <c r="Y32" s="321"/>
      <c r="Z32" s="321"/>
      <c r="AA32" s="321"/>
      <c r="AB32" s="321"/>
      <c r="AC32" s="321"/>
      <c r="AD32" s="469"/>
      <c r="AE32" s="321"/>
      <c r="AF32" s="321"/>
      <c r="AG32" s="321"/>
      <c r="AH32" s="321"/>
      <c r="AI32" s="321"/>
      <c r="AJ32" s="321"/>
      <c r="AK32" s="469"/>
      <c r="AL32" s="104"/>
    </row>
    <row r="33" spans="1:57" ht="27.75" customHeight="1">
      <c r="A33" s="104"/>
      <c r="B33" s="130"/>
      <c r="C33" s="210" t="s">
        <v>2054</v>
      </c>
      <c r="D33" s="266"/>
      <c r="E33" s="266"/>
      <c r="F33" s="266"/>
      <c r="G33" s="266"/>
      <c r="H33" s="266"/>
      <c r="I33" s="266"/>
      <c r="J33" s="266"/>
      <c r="K33" s="266"/>
      <c r="L33" s="266"/>
      <c r="M33" s="266"/>
      <c r="N33" s="266"/>
      <c r="O33" s="266"/>
      <c r="P33" s="390"/>
      <c r="Q33" s="395"/>
      <c r="R33" s="400"/>
      <c r="S33" s="400"/>
      <c r="T33" s="400"/>
      <c r="U33" s="400"/>
      <c r="V33" s="432"/>
      <c r="W33" s="440" t="s">
        <v>185</v>
      </c>
      <c r="X33" s="321"/>
      <c r="Y33" s="321"/>
      <c r="Z33" s="321"/>
      <c r="AA33" s="321"/>
      <c r="AB33" s="321"/>
      <c r="AC33" s="321"/>
      <c r="AD33" s="469"/>
      <c r="AE33" s="321"/>
      <c r="AF33" s="321"/>
      <c r="AG33" s="321"/>
      <c r="AH33" s="321"/>
      <c r="AI33" s="321"/>
      <c r="AJ33" s="321"/>
      <c r="AK33" s="469"/>
      <c r="AL33" s="104"/>
    </row>
    <row r="34" spans="1:57" ht="28.5" customHeight="1">
      <c r="A34" s="104"/>
      <c r="B34" s="131"/>
      <c r="C34" s="211" t="s">
        <v>444</v>
      </c>
      <c r="D34" s="267"/>
      <c r="E34" s="267"/>
      <c r="F34" s="267"/>
      <c r="G34" s="267"/>
      <c r="H34" s="267"/>
      <c r="I34" s="267"/>
      <c r="J34" s="267"/>
      <c r="K34" s="267"/>
      <c r="L34" s="267"/>
      <c r="M34" s="267"/>
      <c r="N34" s="267"/>
      <c r="O34" s="267"/>
      <c r="P34" s="391"/>
      <c r="Q34" s="395"/>
      <c r="R34" s="400"/>
      <c r="S34" s="400"/>
      <c r="T34" s="400"/>
      <c r="U34" s="400"/>
      <c r="V34" s="432"/>
      <c r="W34" s="441" t="s">
        <v>185</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158</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60</v>
      </c>
      <c r="C37" s="213" t="s">
        <v>728</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60</v>
      </c>
      <c r="C38" s="203" t="s">
        <v>2053</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60</v>
      </c>
      <c r="C39" s="213" t="s">
        <v>2110</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2139</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60</v>
      </c>
      <c r="C42" s="125" t="s">
        <v>1654</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210</v>
      </c>
      <c r="C43" s="214"/>
      <c r="D43" s="214"/>
      <c r="E43" s="290"/>
      <c r="F43" s="30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2141</v>
      </c>
      <c r="AR43" s="629"/>
      <c r="AS43" s="629"/>
      <c r="AT43" s="629"/>
      <c r="AU43" s="629"/>
      <c r="AV43" s="629"/>
      <c r="AW43" s="629"/>
      <c r="AX43" s="629"/>
      <c r="AY43" s="629"/>
      <c r="AZ43" s="629"/>
      <c r="BA43" s="629"/>
      <c r="BB43" s="629"/>
      <c r="BC43" s="629"/>
      <c r="BD43" s="629"/>
      <c r="BE43" s="648"/>
    </row>
    <row r="44" spans="1:57" ht="47.25" customHeight="1">
      <c r="A44" s="104"/>
      <c r="B44" s="138" t="s">
        <v>214</v>
      </c>
      <c r="C44" s="214"/>
      <c r="D44" s="214"/>
      <c r="E44" s="290"/>
      <c r="F44" s="307"/>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157</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149</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2013</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9"/>
      <c r="AP47" s="599"/>
      <c r="AT47" s="617"/>
      <c r="AU47" s="617"/>
      <c r="AV47" s="617"/>
      <c r="AW47" s="617"/>
      <c r="AX47" s="617"/>
    </row>
    <row r="48" spans="1:57" s="103" customFormat="1" ht="26.4" customHeight="1">
      <c r="A48" s="108"/>
      <c r="B48" s="142" t="s">
        <v>432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
      </c>
      <c r="AL48" s="108"/>
      <c r="AM48" s="562" t="s">
        <v>203</v>
      </c>
      <c r="AN48" s="562">
        <f>$AN$47-(COUNTIF('別紙様式3-2（処遇改善加算　個票）'!P:P,"処遇改善加算Ⅳ")+COUNTIF('別紙様式3-2（処遇改善加算　個票）'!Y:Y,"処遇改善加算Ⅳ"))</f>
        <v>0</v>
      </c>
      <c r="AO48" s="599"/>
      <c r="AP48" s="599"/>
      <c r="AT48" s="617"/>
      <c r="AU48" s="617"/>
      <c r="AV48" s="617"/>
      <c r="AW48" s="617"/>
      <c r="AX48" s="617"/>
    </row>
    <row r="49" spans="1:57" s="103" customFormat="1" ht="30.75" customHeight="1">
      <c r="A49" s="108"/>
      <c r="B49" s="143" t="s">
        <v>2180</v>
      </c>
      <c r="C49" s="216"/>
      <c r="D49" s="216"/>
      <c r="E49" s="216"/>
      <c r="F49" s="216"/>
      <c r="G49" s="216"/>
      <c r="H49" s="216"/>
      <c r="I49" s="216"/>
      <c r="J49" s="216"/>
      <c r="K49" s="216"/>
      <c r="L49" s="216"/>
      <c r="M49" s="216"/>
      <c r="N49" s="216"/>
      <c r="O49" s="216"/>
      <c r="P49" s="216"/>
      <c r="Q49" s="216"/>
      <c r="R49" s="216"/>
      <c r="S49" s="406"/>
      <c r="T49" s="414">
        <f>'別紙様式3-2（処遇改善加算　個票）'!N6</f>
        <v>0</v>
      </c>
      <c r="U49" s="422"/>
      <c r="V49" s="422"/>
      <c r="W49" s="422"/>
      <c r="X49" s="422"/>
      <c r="Y49" s="453" t="s">
        <v>185</v>
      </c>
      <c r="AA49" s="109"/>
      <c r="AB49" s="104"/>
      <c r="AC49" s="104"/>
      <c r="AD49" s="104"/>
      <c r="AE49" s="108"/>
      <c r="AF49" s="108"/>
      <c r="AG49" s="108"/>
      <c r="AH49" s="108"/>
      <c r="AI49" s="108"/>
      <c r="AJ49" s="108"/>
      <c r="AK49" s="108"/>
      <c r="AL49" s="108"/>
      <c r="AM49" s="562" t="s">
        <v>2147</v>
      </c>
      <c r="AN49" s="562">
        <f>AN48-(COUNTIF('別紙様式3-2（処遇改善加算　個票）'!P:P,"処遇改善加算Ⅲ")+COUNTIF('別紙様式3-2（処遇改善加算　個票）'!Y:Y,"処遇改善加算Ⅲ"))</f>
        <v>0</v>
      </c>
      <c r="AO49" s="599"/>
      <c r="AP49" s="599"/>
      <c r="AQ49" s="617"/>
    </row>
    <row r="50" spans="1:57" s="103" customFormat="1" ht="30.75" customHeight="1">
      <c r="A50" s="108"/>
      <c r="B50" s="144" t="s">
        <v>960</v>
      </c>
      <c r="C50" s="217"/>
      <c r="D50" s="217"/>
      <c r="E50" s="217"/>
      <c r="F50" s="217"/>
      <c r="G50" s="217"/>
      <c r="H50" s="217"/>
      <c r="I50" s="217"/>
      <c r="J50" s="217"/>
      <c r="K50" s="217"/>
      <c r="L50" s="217"/>
      <c r="M50" s="217"/>
      <c r="N50" s="217"/>
      <c r="O50" s="217"/>
      <c r="P50" s="217"/>
      <c r="Q50" s="217"/>
      <c r="R50" s="217"/>
      <c r="S50" s="217"/>
      <c r="T50" s="415"/>
      <c r="U50" s="423"/>
      <c r="V50" s="423"/>
      <c r="W50" s="423"/>
      <c r="X50" s="446"/>
      <c r="Y50" s="454" t="s">
        <v>185</v>
      </c>
      <c r="Z50" s="104" t="s">
        <v>13</v>
      </c>
      <c r="AA50" s="411" t="str">
        <f>IF(H7="","",IF(T50&gt;=T49,"○","×"))</f>
        <v/>
      </c>
      <c r="AB50" s="473"/>
      <c r="AC50" s="473"/>
      <c r="AD50" s="473"/>
      <c r="AE50" s="108"/>
      <c r="AF50" s="108"/>
      <c r="AG50" s="108"/>
      <c r="AH50" s="108"/>
      <c r="AI50" s="108"/>
      <c r="AJ50" s="108"/>
      <c r="AK50" s="108"/>
      <c r="AL50" s="108"/>
      <c r="AM50" s="563" t="s">
        <v>2148</v>
      </c>
      <c r="AN50" s="563">
        <f>AN49-(COUNTIF('別紙様式3-2（処遇改善加算　個票）'!P:P,"処遇改善加算Ⅱ")+COUNTIF('別紙様式3-2（処遇改善加算　個票）'!Y:Y,"処遇改善加算Ⅱ"))</f>
        <v>0</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633</v>
      </c>
      <c r="AN51" s="589">
        <f>COUNTIF('別紙様式3-2（処遇改善加算　個票）'!T:T,"○")+COUNTIF('別紙様式3-2（処遇改善加算　個票）'!AB:AB,"○")</f>
        <v>0</v>
      </c>
      <c r="AO51" s="599"/>
      <c r="AP51" s="599"/>
      <c r="AT51" s="617"/>
      <c r="AU51" s="617"/>
      <c r="AV51" s="617"/>
      <c r="AW51" s="617"/>
      <c r="AX51" s="617"/>
    </row>
    <row r="52" spans="1:57" ht="31.8" customHeight="1">
      <c r="A52" s="104"/>
      <c r="B52" s="141" t="s">
        <v>2179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1869</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
      </c>
      <c r="AL53" s="104"/>
      <c r="AM53" s="565" t="s">
        <v>96</v>
      </c>
      <c r="AN53" s="590">
        <f>COUNT('別紙様式3-2（処遇改善加算　個票）'!U:U)+COUNT('別紙様式3-2（処遇改善加算　個票）'!AC:AD)</f>
        <v>0</v>
      </c>
      <c r="AO53" s="599"/>
      <c r="AP53" s="599"/>
    </row>
    <row r="54" spans="1:57" ht="25.5" customHeight="1">
      <c r="A54" s="104"/>
      <c r="B54" s="144" t="s">
        <v>1691</v>
      </c>
      <c r="C54" s="218"/>
      <c r="D54" s="218"/>
      <c r="E54" s="218"/>
      <c r="F54" s="218"/>
      <c r="G54" s="218"/>
      <c r="H54" s="218"/>
      <c r="I54" s="218"/>
      <c r="J54" s="218"/>
      <c r="K54" s="218"/>
      <c r="L54" s="218"/>
      <c r="M54" s="218"/>
      <c r="N54" s="218"/>
      <c r="O54" s="218"/>
      <c r="P54" s="218"/>
      <c r="Q54" s="218"/>
      <c r="R54" s="218"/>
      <c r="S54" s="407"/>
      <c r="T54" s="414">
        <f>'別紙様式3-2（処遇改善加算　個票）'!N7</f>
        <v>0</v>
      </c>
      <c r="U54" s="422"/>
      <c r="V54" s="422"/>
      <c r="W54" s="422"/>
      <c r="X54" s="422"/>
      <c r="Y54" s="455" t="s">
        <v>185</v>
      </c>
      <c r="Z54" s="463" t="s">
        <v>13</v>
      </c>
      <c r="AA54" s="125"/>
      <c r="AB54" s="104"/>
      <c r="AC54" s="104"/>
      <c r="AD54" s="104"/>
      <c r="AE54" s="104"/>
      <c r="AF54" s="104"/>
      <c r="AG54" s="104" t="s">
        <v>13</v>
      </c>
      <c r="AH54" s="490" t="str">
        <f>IF(T55&lt;T54,"×","")</f>
        <v/>
      </c>
      <c r="AI54" s="104"/>
      <c r="AJ54" s="104"/>
      <c r="AK54" s="104"/>
      <c r="AL54" s="104"/>
      <c r="AM54" s="566" t="s">
        <v>2142</v>
      </c>
      <c r="AN54" s="592">
        <f>COUNTIF('別紙様式3-2（処遇改善加算　個票）'!V:V,"○")+COUNTIF('別紙様式3-2（処遇改善加算　個票）'!AE:AE,"○")</f>
        <v>0</v>
      </c>
      <c r="AO54" s="599"/>
      <c r="AP54" s="599"/>
      <c r="AQ54" s="618" t="s">
        <v>110</v>
      </c>
      <c r="AR54" s="631"/>
      <c r="AS54" s="631"/>
      <c r="AT54" s="631"/>
      <c r="AU54" s="631"/>
      <c r="AV54" s="631"/>
      <c r="AW54" s="631"/>
      <c r="AX54" s="631"/>
      <c r="AY54" s="631"/>
      <c r="AZ54" s="631"/>
      <c r="BA54" s="631"/>
      <c r="BB54" s="631"/>
      <c r="BC54" s="631"/>
      <c r="BD54" s="631"/>
      <c r="BE54" s="650"/>
    </row>
    <row r="55" spans="1:57" ht="23.25" customHeight="1">
      <c r="A55" s="104"/>
      <c r="B55" s="145" t="s">
        <v>2181</v>
      </c>
      <c r="C55" s="219"/>
      <c r="D55" s="219"/>
      <c r="E55" s="219"/>
      <c r="F55" s="219"/>
      <c r="G55" s="219"/>
      <c r="H55" s="219"/>
      <c r="I55" s="219"/>
      <c r="J55" s="219"/>
      <c r="K55" s="219"/>
      <c r="L55" s="219"/>
      <c r="M55" s="219"/>
      <c r="N55" s="219"/>
      <c r="O55" s="219"/>
      <c r="P55" s="219"/>
      <c r="Q55" s="219"/>
      <c r="R55" s="219"/>
      <c r="S55" s="219"/>
      <c r="T55" s="416"/>
      <c r="U55" s="424"/>
      <c r="V55" s="424"/>
      <c r="W55" s="424"/>
      <c r="X55" s="447"/>
      <c r="Y55" s="456" t="s">
        <v>185</v>
      </c>
      <c r="Z55" s="104"/>
      <c r="AA55" s="470" t="s">
        <v>221</v>
      </c>
      <c r="AB55" s="474">
        <f>IFERROR(T56/T54*100,0)</f>
        <v>0</v>
      </c>
      <c r="AC55" s="480"/>
      <c r="AD55" s="482"/>
      <c r="AE55" s="486" t="s">
        <v>213</v>
      </c>
      <c r="AF55" s="487" t="s">
        <v>9</v>
      </c>
      <c r="AG55" s="104" t="s">
        <v>13</v>
      </c>
      <c r="AH55" s="411" t="str">
        <f>IF(T54=0,"",(IF(AND(AB55&gt;=200/3,T56&lt;=T55),"○","×")))</f>
        <v/>
      </c>
      <c r="AI55" s="473"/>
      <c r="AJ55" s="473"/>
      <c r="AK55" s="473"/>
      <c r="AL55" s="473"/>
      <c r="AM55" s="567"/>
      <c r="AN55" s="568"/>
      <c r="AO55" s="591"/>
      <c r="AP55" s="591"/>
      <c r="AQ55" s="618" t="s">
        <v>2143</v>
      </c>
      <c r="AR55" s="631"/>
      <c r="AS55" s="631"/>
      <c r="AT55" s="631"/>
      <c r="AU55" s="631"/>
      <c r="AV55" s="631"/>
      <c r="AW55" s="631"/>
      <c r="AX55" s="631"/>
      <c r="AY55" s="631"/>
      <c r="AZ55" s="631"/>
      <c r="BA55" s="631"/>
      <c r="BB55" s="631"/>
      <c r="BC55" s="631"/>
      <c r="BD55" s="631"/>
      <c r="BE55" s="650"/>
    </row>
    <row r="56" spans="1:57" ht="26.25" customHeight="1">
      <c r="A56" s="104"/>
      <c r="B56" s="146"/>
      <c r="C56" s="220" t="s">
        <v>2182</v>
      </c>
      <c r="D56" s="269"/>
      <c r="E56" s="269"/>
      <c r="F56" s="269"/>
      <c r="G56" s="269"/>
      <c r="H56" s="269"/>
      <c r="I56" s="269"/>
      <c r="J56" s="269"/>
      <c r="K56" s="269"/>
      <c r="L56" s="269"/>
      <c r="M56" s="269"/>
      <c r="N56" s="269"/>
      <c r="O56" s="269"/>
      <c r="P56" s="269"/>
      <c r="Q56" s="269"/>
      <c r="R56" s="269"/>
      <c r="S56" s="269"/>
      <c r="T56" s="417"/>
      <c r="U56" s="425"/>
      <c r="V56" s="425"/>
      <c r="W56" s="425"/>
      <c r="X56" s="448"/>
      <c r="Y56" s="457" t="s">
        <v>185</v>
      </c>
      <c r="Z56" s="464" t="s">
        <v>13</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2149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140</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0</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30</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3</v>
      </c>
      <c r="F64" s="291"/>
      <c r="G64" s="291"/>
      <c r="H64" s="291"/>
      <c r="I64" s="291"/>
      <c r="J64" s="291"/>
      <c r="K64" s="291"/>
      <c r="L64" s="291"/>
      <c r="M64" s="291"/>
      <c r="N64" s="291"/>
      <c r="O64" s="291"/>
      <c r="P64" s="291"/>
      <c r="Q64" s="291"/>
      <c r="R64" s="401"/>
      <c r="S64" s="408" t="s">
        <v>13</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137</v>
      </c>
      <c r="D65" s="271" t="s">
        <v>80</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100</v>
      </c>
      <c r="D66" s="272" t="s">
        <v>178</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226</v>
      </c>
      <c r="D67" s="273" t="s">
        <v>227</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236</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237</v>
      </c>
      <c r="F70" s="291"/>
      <c r="G70" s="291"/>
      <c r="H70" s="291"/>
      <c r="I70" s="291"/>
      <c r="J70" s="291"/>
      <c r="K70" s="291"/>
      <c r="L70" s="291"/>
      <c r="M70" s="291"/>
      <c r="N70" s="291"/>
      <c r="O70" s="291"/>
      <c r="P70" s="291"/>
      <c r="Q70" s="291"/>
      <c r="R70" s="401"/>
      <c r="S70" s="408" t="s">
        <v>13</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137</v>
      </c>
      <c r="D71" s="274" t="s">
        <v>239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243</v>
      </c>
      <c r="E72" s="277"/>
      <c r="F72" s="277"/>
      <c r="G72" s="277"/>
      <c r="H72" s="343"/>
      <c r="I72" s="355" t="s">
        <v>204</v>
      </c>
      <c r="J72" s="365" t="s">
        <v>248</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255</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165</v>
      </c>
      <c r="J74" s="367" t="s">
        <v>256</v>
      </c>
      <c r="K74" s="376"/>
      <c r="L74" s="376"/>
      <c r="M74" s="376"/>
      <c r="N74" s="376"/>
      <c r="O74" s="376"/>
      <c r="P74" s="376"/>
      <c r="Q74" s="376"/>
      <c r="R74" s="376"/>
      <c r="S74" s="410" t="s">
        <v>159</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255</v>
      </c>
      <c r="AR75" s="632"/>
      <c r="AS75" s="632"/>
      <c r="AT75" s="632"/>
      <c r="AU75" s="632"/>
      <c r="AV75" s="632"/>
      <c r="AW75" s="632"/>
      <c r="AX75" s="632"/>
      <c r="AY75" s="632"/>
      <c r="AZ75" s="632"/>
      <c r="BA75" s="632"/>
      <c r="BB75" s="632"/>
      <c r="BC75" s="632"/>
      <c r="BD75" s="632"/>
      <c r="BE75" s="651"/>
    </row>
    <row r="76" spans="1:57" ht="16.5" customHeight="1">
      <c r="A76" s="104"/>
      <c r="B76" s="152"/>
      <c r="C76" s="226" t="s">
        <v>100</v>
      </c>
      <c r="D76" s="273" t="s">
        <v>258</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2150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140</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0</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237</v>
      </c>
      <c r="E82" s="276"/>
      <c r="F82" s="276"/>
      <c r="G82" s="276"/>
      <c r="H82" s="276"/>
      <c r="I82" s="276"/>
      <c r="J82" s="276"/>
      <c r="K82" s="276"/>
      <c r="L82" s="276"/>
      <c r="M82" s="276"/>
      <c r="N82" s="276"/>
      <c r="O82" s="276"/>
      <c r="P82" s="276"/>
      <c r="Q82" s="396"/>
      <c r="R82" s="402" t="s">
        <v>13</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137</v>
      </c>
      <c r="C83" s="229" t="s">
        <v>260</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261</v>
      </c>
      <c r="D84" s="277"/>
      <c r="E84" s="277"/>
      <c r="F84" s="277"/>
      <c r="G84" s="311"/>
      <c r="H84" s="347" t="s">
        <v>204</v>
      </c>
      <c r="I84" s="359" t="s">
        <v>264</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165</v>
      </c>
      <c r="I85" s="360" t="s">
        <v>265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205</v>
      </c>
      <c r="I86" s="361" t="s">
        <v>267</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100</v>
      </c>
      <c r="C87" s="233" t="s">
        <v>258</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2151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529</v>
      </c>
      <c r="C91" s="234"/>
      <c r="D91" s="234"/>
      <c r="E91" s="234"/>
      <c r="F91" s="234"/>
      <c r="G91" s="234"/>
      <c r="H91" s="234"/>
      <c r="I91" s="234"/>
      <c r="J91" s="234"/>
      <c r="K91" s="234"/>
      <c r="L91" s="234"/>
      <c r="M91" s="234"/>
      <c r="N91" s="234"/>
      <c r="O91" s="234"/>
      <c r="P91" s="234"/>
      <c r="Q91" s="397"/>
      <c r="R91" s="202" t="s">
        <v>200</v>
      </c>
      <c r="S91" s="412" t="str">
        <f>'別紙様式3-2（処遇改善加算　個票）'!AC5</f>
        <v/>
      </c>
      <c r="T91" s="220" t="s">
        <v>2185</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要件を満たす</v>
      </c>
      <c r="AN91" s="3"/>
      <c r="AO91" s="3"/>
      <c r="AX91" s="637"/>
    </row>
    <row r="92" spans="1:57" ht="27.75" customHeight="1">
      <c r="A92" s="104"/>
      <c r="B92" s="162" t="s">
        <v>2184</v>
      </c>
      <c r="C92" s="234"/>
      <c r="D92" s="234"/>
      <c r="E92" s="234"/>
      <c r="F92" s="234"/>
      <c r="G92" s="234"/>
      <c r="H92" s="234"/>
      <c r="I92" s="234"/>
      <c r="J92" s="234"/>
      <c r="K92" s="234"/>
      <c r="L92" s="234"/>
      <c r="M92" s="234"/>
      <c r="N92" s="234"/>
      <c r="O92" s="234"/>
      <c r="P92" s="234"/>
      <c r="Q92" s="397"/>
      <c r="R92" s="202" t="s">
        <v>200</v>
      </c>
      <c r="S92" s="412" t="str">
        <f>'別紙様式3-2（処遇改善加算　個票）'!AC7</f>
        <v/>
      </c>
      <c r="T92" s="220" t="s">
        <v>2186</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2055</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
      </c>
      <c r="AL94" s="104"/>
      <c r="AM94" s="581"/>
      <c r="AN94" s="3"/>
      <c r="AO94" s="3"/>
      <c r="AX94" s="637"/>
      <c r="AZ94" s="605"/>
      <c r="BA94" s="605"/>
    </row>
    <row r="95" spans="1:57" ht="19.8" customHeight="1">
      <c r="A95" s="107"/>
      <c r="B95" s="164" t="s">
        <v>2056</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269</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2136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0</v>
      </c>
      <c r="AN96" s="593"/>
      <c r="AO96" s="593"/>
      <c r="AP96" s="603"/>
      <c r="AQ96" s="603"/>
      <c r="AR96" s="603"/>
      <c r="AS96" s="603"/>
      <c r="AT96" s="603"/>
      <c r="AU96" s="603"/>
      <c r="AV96" s="640"/>
      <c r="AW96" s="638"/>
    </row>
    <row r="97" spans="1:57" s="102" customFormat="1" ht="16.5" customHeight="1">
      <c r="A97" s="107"/>
      <c r="B97" s="165"/>
      <c r="C97" s="237"/>
      <c r="D97" s="198" t="s">
        <v>242</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2057</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273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213</v>
      </c>
      <c r="AL99" s="107"/>
      <c r="AM99" s="577" t="b">
        <v>0</v>
      </c>
      <c r="AN99" s="594"/>
      <c r="AO99" s="594"/>
      <c r="AQ99" s="620" t="s">
        <v>276</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2069</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1534</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0</v>
      </c>
      <c r="AN102" s="3"/>
      <c r="AO102" s="3"/>
      <c r="AP102" s="1"/>
      <c r="AQ102" s="1"/>
      <c r="AR102" s="1"/>
      <c r="AS102" s="1"/>
      <c r="AT102" s="1"/>
      <c r="AU102" s="1"/>
      <c r="AV102" s="1"/>
      <c r="AW102" s="1"/>
      <c r="AX102" s="608"/>
      <c r="AY102" s="608"/>
      <c r="AZ102" s="642"/>
    </row>
    <row r="103" spans="1:57" s="102" customFormat="1" ht="31.2" customHeight="1">
      <c r="A103" s="104"/>
      <c r="B103" s="142" t="s">
        <v>1579</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2152</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
      </c>
      <c r="AJ105" s="498"/>
      <c r="AK105" s="533"/>
      <c r="AL105" s="107"/>
      <c r="AM105" s="586"/>
      <c r="AN105" s="586"/>
      <c r="AO105" s="586"/>
      <c r="AX105" s="642"/>
      <c r="AY105" s="642"/>
      <c r="AZ105" s="642"/>
    </row>
    <row r="106" spans="1:57" s="102" customFormat="1" ht="45" customHeight="1">
      <c r="A106" s="104"/>
      <c r="B106" s="148" t="s">
        <v>200</v>
      </c>
      <c r="C106" s="240" t="s">
        <v>85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1944</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
      </c>
      <c r="AJ108" s="499"/>
      <c r="AK108" s="534"/>
      <c r="AL108" s="107"/>
      <c r="AM108" s="586"/>
      <c r="AN108" s="586"/>
      <c r="AO108" s="586"/>
      <c r="AX108" s="642"/>
      <c r="AY108" s="642"/>
      <c r="AZ108" s="642"/>
    </row>
    <row r="109" spans="1:57" s="102" customFormat="1" ht="43.2" customHeight="1">
      <c r="A109" s="104"/>
      <c r="B109" s="148" t="s">
        <v>200</v>
      </c>
      <c r="C109" s="240" t="s">
        <v>2183</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277</v>
      </c>
      <c r="C111" s="241"/>
      <c r="D111" s="241"/>
      <c r="E111" s="241"/>
      <c r="F111" s="310" t="s">
        <v>282</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283</v>
      </c>
      <c r="C112" s="242"/>
      <c r="D112" s="242"/>
      <c r="E112" s="299"/>
      <c r="F112" s="311"/>
      <c r="G112" s="326" t="s">
        <v>1518</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！この区分（４項目）から１つ以上の取組が選択されていません。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793</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970</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1239</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295</v>
      </c>
      <c r="C116" s="242"/>
      <c r="D116" s="242"/>
      <c r="E116" s="299"/>
      <c r="F116" s="314"/>
      <c r="G116" s="330" t="s">
        <v>2058</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！この区分（４項目）から１つ以上の取組が選択されていません。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2059</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1747</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799</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298</v>
      </c>
      <c r="C120" s="242"/>
      <c r="D120" s="242"/>
      <c r="E120" s="299"/>
      <c r="F120" s="316"/>
      <c r="G120" s="332" t="s">
        <v>1151</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！この区分（４項目）から１つ以上の取組が選択されていません。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1627</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2060</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326</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299</v>
      </c>
      <c r="C124" s="242"/>
      <c r="D124" s="242"/>
      <c r="E124" s="299"/>
      <c r="F124" s="314"/>
      <c r="G124" s="330" t="s">
        <v>1222</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！この区分（４項目）から１つ以上の取組が選択されていません。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2061</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2062</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1007</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2187</v>
      </c>
      <c r="C128" s="245"/>
      <c r="D128" s="245"/>
      <c r="E128" s="302"/>
      <c r="F128" s="316"/>
      <c r="G128" s="330" t="s">
        <v>1774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2063</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！この区分（４項目）から２つ以上の取組が選択されていません。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2064</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2065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1847</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2066</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2067</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1402</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303</v>
      </c>
      <c r="C136" s="242"/>
      <c r="D136" s="242"/>
      <c r="E136" s="299"/>
      <c r="F136" s="314"/>
      <c r="G136" s="330" t="s">
        <v>446</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！この区分（４項目）から１つ以上の取組が選択されていません。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2068</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183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690</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305</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308</v>
      </c>
      <c r="C143" s="125" t="s">
        <v>313</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308</v>
      </c>
      <c r="C144" s="249" t="s">
        <v>2155</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314</v>
      </c>
      <c r="C147" s="251" t="s">
        <v>2015</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253</v>
      </c>
      <c r="D149" s="252"/>
      <c r="E149" s="304"/>
      <c r="F149" s="319"/>
      <c r="G149" s="252" t="s">
        <v>318</v>
      </c>
      <c r="H149" s="304"/>
      <c r="I149" s="319"/>
      <c r="J149" s="252" t="s">
        <v>323</v>
      </c>
      <c r="K149" s="304"/>
      <c r="L149" s="319"/>
      <c r="M149" s="252" t="s">
        <v>328</v>
      </c>
      <c r="N149" s="283"/>
      <c r="O149" s="385" t="s">
        <v>26</v>
      </c>
      <c r="P149" s="385"/>
      <c r="Q149" s="385"/>
      <c r="R149" s="404" t="str">
        <f>IF(H7="","",H7)</f>
        <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209</v>
      </c>
      <c r="P150" s="386"/>
      <c r="Q150" s="386"/>
      <c r="R150" s="405" t="s">
        <v>68</v>
      </c>
      <c r="S150" s="405"/>
      <c r="T150" s="419" t="str">
        <f>IF(基本情報入力シート!M27="","",基本情報入力シート!M27)</f>
        <v/>
      </c>
      <c r="U150" s="419"/>
      <c r="V150" s="419"/>
      <c r="W150" s="419"/>
      <c r="X150" s="419"/>
      <c r="Y150" s="460" t="s">
        <v>78</v>
      </c>
      <c r="Z150" s="460"/>
      <c r="AA150" s="419" t="str">
        <f>IF(基本情報入力シート!M28="","",基本情報入力シート!M28)</f>
        <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25">
      <c r="A153" s="104"/>
      <c r="B153" s="184" t="s">
        <v>331</v>
      </c>
      <c r="C153" s="255"/>
      <c r="D153" s="107"/>
      <c r="E153" s="107"/>
      <c r="F153" s="113" t="s">
        <v>332</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60</v>
      </c>
      <c r="C154" s="133" t="s">
        <v>335</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308</v>
      </c>
      <c r="C155" s="133" t="s">
        <v>334</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190</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342</v>
      </c>
      <c r="C158" s="256" t="s">
        <v>287</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
      </c>
      <c r="AL158" s="104"/>
      <c r="AM158" s="3"/>
      <c r="AN158" s="3"/>
      <c r="AO158" s="3"/>
    </row>
    <row r="159" spans="1:53" ht="15" customHeight="1">
      <c r="A159" s="104"/>
      <c r="B159" s="187" t="s">
        <v>344</v>
      </c>
      <c r="C159" s="257" t="s">
        <v>1276</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174</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342</v>
      </c>
      <c r="C162" s="258" t="s">
        <v>2070</v>
      </c>
      <c r="D162" s="287"/>
      <c r="E162" s="287"/>
      <c r="F162" s="287"/>
      <c r="G162" s="287"/>
      <c r="H162" s="287"/>
      <c r="I162" s="362"/>
      <c r="J162" s="371" t="s">
        <v>2075</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
      </c>
      <c r="AL162" s="104"/>
      <c r="AM162" s="3"/>
      <c r="AN162" s="3"/>
      <c r="AO162" s="3"/>
    </row>
    <row r="163" spans="1:41" ht="15" customHeight="1">
      <c r="A163" s="104"/>
      <c r="B163" s="188" t="s">
        <v>344</v>
      </c>
      <c r="C163" s="259" t="s">
        <v>350</v>
      </c>
      <c r="D163" s="288"/>
      <c r="E163" s="288"/>
      <c r="F163" s="288"/>
      <c r="G163" s="288"/>
      <c r="H163" s="288"/>
      <c r="I163" s="363"/>
      <c r="J163" s="371" t="s">
        <v>353</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
      </c>
      <c r="AL163" s="104"/>
      <c r="AM163" s="3"/>
      <c r="AN163" s="3"/>
      <c r="AO163" s="3"/>
    </row>
    <row r="164" spans="1:41" ht="15" customHeight="1">
      <c r="A164" s="104"/>
      <c r="B164" s="188" t="s">
        <v>356</v>
      </c>
      <c r="C164" s="260" t="s">
        <v>358</v>
      </c>
      <c r="D164" s="289"/>
      <c r="E164" s="289"/>
      <c r="F164" s="289"/>
      <c r="G164" s="289"/>
      <c r="H164" s="289"/>
      <c r="I164" s="364"/>
      <c r="J164" s="372" t="s">
        <v>2137</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360</v>
      </c>
      <c r="C165" s="261" t="s">
        <v>364</v>
      </c>
      <c r="D165" s="261"/>
      <c r="E165" s="261"/>
      <c r="F165" s="261"/>
      <c r="G165" s="261"/>
      <c r="H165" s="261"/>
      <c r="I165" s="261"/>
      <c r="J165" s="372" t="s">
        <v>1416</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365</v>
      </c>
      <c r="C166" s="261" t="s">
        <v>367</v>
      </c>
      <c r="D166" s="261"/>
      <c r="E166" s="261"/>
      <c r="F166" s="261"/>
      <c r="G166" s="261"/>
      <c r="H166" s="261"/>
      <c r="I166" s="261"/>
      <c r="J166" s="372" t="s">
        <v>2071</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
      </c>
      <c r="AL166" s="104"/>
      <c r="AM166" s="3"/>
      <c r="AN166" s="3"/>
      <c r="AO166" s="3"/>
    </row>
    <row r="167" spans="1:41" ht="15" customHeight="1">
      <c r="A167" s="104"/>
      <c r="B167" s="189" t="s">
        <v>371</v>
      </c>
      <c r="C167" s="262" t="s">
        <v>373</v>
      </c>
      <c r="D167" s="262"/>
      <c r="E167" s="262"/>
      <c r="F167" s="262"/>
      <c r="G167" s="262"/>
      <c r="H167" s="262"/>
      <c r="I167" s="262"/>
      <c r="J167" s="373" t="s">
        <v>2138</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168275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7620</xdr:colOff>
                    <xdr:row>74</xdr:row>
                    <xdr:rowOff>251460</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167640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167640</xdr:colOff>
                    <xdr:row>122</xdr:row>
                    <xdr:rowOff>221615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221615</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ADEEA6B7-A5C2-4DC3-AA08-CE5008129CD7}">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35250C20-1597-4E61-BCCA-135AEB3BEBF2}">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50" zoomScaleNormal="120" zoomScaleSheetLayoutView="50" workbookViewId="0">
      <selection activeCell="AB16" sqref="AB16"/>
    </sheetView>
  </sheetViews>
  <sheetFormatPr defaultColWidth="9" defaultRowHeight="13.5"/>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155</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181</v>
      </c>
      <c r="AC1" s="840"/>
      <c r="AD1" s="846" t="str">
        <f>IF(基本情報入力シート!G18="","",基本情報入力シート!G18)</f>
        <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26</v>
      </c>
      <c r="B3" s="663"/>
      <c r="C3" s="663"/>
      <c r="D3" s="663"/>
      <c r="E3" s="700"/>
      <c r="F3" s="701" t="str">
        <f>IF(基本情報入力シート!M23="","",基本情報入力シート!M23)</f>
        <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374</v>
      </c>
      <c r="X4" s="104"/>
      <c r="Y4" s="813"/>
      <c r="Z4" s="813"/>
      <c r="AA4" s="813"/>
      <c r="AB4" s="813"/>
      <c r="AC4" s="813"/>
      <c r="AD4" s="813"/>
      <c r="AE4" s="813"/>
      <c r="AF4" s="813"/>
      <c r="AG4" s="813"/>
      <c r="AH4" s="813"/>
      <c r="AI4" s="104"/>
      <c r="AM4" s="658"/>
      <c r="AN4" s="658"/>
    </row>
    <row r="5" spans="1:41" ht="25.5" customHeight="1">
      <c r="A5" s="104"/>
      <c r="B5" s="675" t="s">
        <v>2156</v>
      </c>
      <c r="C5" s="675"/>
      <c r="D5" s="697"/>
      <c r="E5" s="697"/>
      <c r="F5" s="697"/>
      <c r="G5" s="697"/>
      <c r="H5" s="697"/>
      <c r="I5" s="697"/>
      <c r="J5" s="697"/>
      <c r="K5" s="697"/>
      <c r="L5" s="697"/>
      <c r="M5" s="697"/>
      <c r="N5" s="732">
        <f>IFERROR(SUM(Q:R)+SUM(Z:Z),"")</f>
        <v>0</v>
      </c>
      <c r="O5" s="741" t="s">
        <v>185</v>
      </c>
      <c r="P5" s="750"/>
      <c r="Q5" s="750"/>
      <c r="R5" s="766"/>
      <c r="S5" s="766"/>
      <c r="T5" s="766"/>
      <c r="U5" s="766"/>
      <c r="V5" s="766"/>
      <c r="W5" s="796" t="s">
        <v>2157</v>
      </c>
      <c r="X5" s="805" t="s">
        <v>2145</v>
      </c>
      <c r="Y5" s="201"/>
      <c r="Z5" s="201"/>
      <c r="AA5" s="824"/>
      <c r="AB5" s="832">
        <f>SUM(W:X)</f>
        <v>0</v>
      </c>
      <c r="AC5" s="841" t="str">
        <f>IF(AB6=0,"",IF(AB5&gt;=AB6,"○","×"))</f>
        <v/>
      </c>
      <c r="AD5" s="847" t="s">
        <v>928</v>
      </c>
      <c r="AE5" s="851"/>
      <c r="AF5" s="851"/>
      <c r="AG5" s="813"/>
      <c r="AH5" s="813"/>
      <c r="AI5" s="658"/>
      <c r="AJ5" s="658"/>
      <c r="AK5" s="658"/>
      <c r="AL5" s="658"/>
      <c r="AM5" s="658"/>
      <c r="AN5" s="658"/>
    </row>
    <row r="6" spans="1:41" ht="30.6" customHeight="1">
      <c r="A6" s="104"/>
      <c r="B6" s="676"/>
      <c r="C6" s="687"/>
      <c r="D6" s="698" t="s">
        <v>1232</v>
      </c>
      <c r="E6" s="698"/>
      <c r="F6" s="698"/>
      <c r="G6" s="698"/>
      <c r="H6" s="698"/>
      <c r="I6" s="698"/>
      <c r="J6" s="698"/>
      <c r="K6" s="698"/>
      <c r="L6" s="698"/>
      <c r="M6" s="698"/>
      <c r="N6" s="732">
        <f>SUM(S:S,AA:AA)</f>
        <v>0</v>
      </c>
      <c r="O6" s="741" t="s">
        <v>185</v>
      </c>
      <c r="P6" s="750"/>
      <c r="Q6" s="750"/>
      <c r="R6" s="750"/>
      <c r="S6" s="750"/>
      <c r="T6" s="109"/>
      <c r="U6" s="109"/>
      <c r="V6" s="109"/>
      <c r="W6" s="796"/>
      <c r="X6" s="805" t="s">
        <v>1430</v>
      </c>
      <c r="Y6" s="201"/>
      <c r="Z6" s="201"/>
      <c r="AA6" s="824"/>
      <c r="AB6" s="833">
        <f>SUM(AI:AI)</f>
        <v>0</v>
      </c>
      <c r="AC6" s="842"/>
      <c r="AD6" s="847"/>
      <c r="AE6" s="851"/>
      <c r="AF6" s="851"/>
      <c r="AG6" s="813"/>
      <c r="AH6" s="813"/>
      <c r="AI6" s="658"/>
      <c r="AJ6" s="658"/>
      <c r="AK6" s="658"/>
      <c r="AL6" s="658"/>
      <c r="AM6" s="658"/>
      <c r="AN6" s="658"/>
    </row>
    <row r="7" spans="1:41" ht="33" customHeight="1">
      <c r="A7" s="104"/>
      <c r="B7" s="677"/>
      <c r="C7" s="688"/>
      <c r="D7" s="699" t="s">
        <v>1859</v>
      </c>
      <c r="E7" s="698"/>
      <c r="F7" s="698"/>
      <c r="G7" s="698"/>
      <c r="H7" s="698"/>
      <c r="I7" s="698"/>
      <c r="J7" s="698"/>
      <c r="K7" s="698"/>
      <c r="L7" s="698"/>
      <c r="M7" s="698"/>
      <c r="N7" s="732">
        <f>ROUNDDOWN(SUM(U:U,AC:AD),0)</f>
        <v>0</v>
      </c>
      <c r="O7" s="741" t="s">
        <v>185</v>
      </c>
      <c r="P7" s="750"/>
      <c r="Q7" s="750"/>
      <c r="R7" s="750"/>
      <c r="S7" s="750"/>
      <c r="T7" s="109"/>
      <c r="U7" s="109"/>
      <c r="V7" s="109"/>
      <c r="W7" s="797" t="s">
        <v>699</v>
      </c>
      <c r="X7" s="805" t="s">
        <v>2145</v>
      </c>
      <c r="Y7" s="201"/>
      <c r="Z7" s="201"/>
      <c r="AA7" s="824"/>
      <c r="AB7" s="834">
        <f>SUM(AF:AF)</f>
        <v>0</v>
      </c>
      <c r="AC7" s="841" t="str">
        <f>IF(AB8=0,"",IF(AB7&gt;=AB8,"○","×"))</f>
        <v/>
      </c>
      <c r="AD7" s="847" t="s">
        <v>928</v>
      </c>
      <c r="AE7" s="851"/>
      <c r="AF7" s="851"/>
      <c r="AG7" s="813"/>
      <c r="AH7" s="813"/>
      <c r="AI7" s="658"/>
      <c r="AJ7" s="658"/>
      <c r="AK7" s="658"/>
      <c r="AL7" s="658"/>
      <c r="AM7" s="658"/>
      <c r="AN7" s="658"/>
    </row>
    <row r="8" spans="1:41" ht="25.5" customHeight="1">
      <c r="A8" s="104"/>
      <c r="B8" s="204" t="s">
        <v>195</v>
      </c>
      <c r="C8" s="204"/>
      <c r="D8" s="204"/>
      <c r="E8" s="204"/>
      <c r="F8" s="204"/>
      <c r="G8" s="204"/>
      <c r="H8" s="204"/>
      <c r="I8" s="204"/>
      <c r="J8" s="204"/>
      <c r="K8" s="204"/>
      <c r="L8" s="204"/>
      <c r="M8" s="204"/>
      <c r="N8" s="204"/>
      <c r="O8" s="204"/>
      <c r="P8" s="204"/>
      <c r="Q8" s="204"/>
      <c r="R8" s="204"/>
      <c r="S8" s="204"/>
      <c r="T8" s="204"/>
      <c r="U8" s="204"/>
      <c r="V8" s="204"/>
      <c r="W8" s="798"/>
      <c r="X8" s="805" t="s">
        <v>1430</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2177</v>
      </c>
      <c r="C10" s="689"/>
      <c r="D10" s="689"/>
      <c r="E10" s="689"/>
      <c r="F10" s="689"/>
      <c r="G10" s="689"/>
      <c r="H10" s="689"/>
      <c r="I10" s="703"/>
      <c r="J10" s="711" t="s">
        <v>377</v>
      </c>
      <c r="K10" s="719" t="s">
        <v>379</v>
      </c>
      <c r="L10" s="725"/>
      <c r="M10" s="729" t="s">
        <v>380</v>
      </c>
      <c r="N10" s="733" t="s">
        <v>145</v>
      </c>
      <c r="O10" s="743" t="s">
        <v>2108</v>
      </c>
      <c r="P10" s="751" t="s">
        <v>392</v>
      </c>
      <c r="Q10" s="760"/>
      <c r="R10" s="760"/>
      <c r="S10" s="760"/>
      <c r="T10" s="760"/>
      <c r="U10" s="760"/>
      <c r="V10" s="760"/>
      <c r="W10" s="760"/>
      <c r="X10" s="760"/>
      <c r="Y10" s="760"/>
      <c r="Z10" s="760"/>
      <c r="AA10" s="760"/>
      <c r="AB10" s="760"/>
      <c r="AC10" s="760"/>
      <c r="AD10" s="760"/>
      <c r="AE10" s="760"/>
      <c r="AF10" s="856"/>
      <c r="AG10" s="865" t="s">
        <v>2133</v>
      </c>
      <c r="AH10" s="871" t="s">
        <v>2134</v>
      </c>
      <c r="AI10" s="865" t="s">
        <v>395</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2047</v>
      </c>
      <c r="Q11" s="752"/>
      <c r="R11" s="752"/>
      <c r="S11" s="752"/>
      <c r="T11" s="752"/>
      <c r="U11" s="752"/>
      <c r="V11" s="752"/>
      <c r="W11" s="752"/>
      <c r="X11" s="806"/>
      <c r="Y11" s="814" t="s">
        <v>2048</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2176</v>
      </c>
      <c r="Q12" s="761" t="s">
        <v>494</v>
      </c>
      <c r="R12" s="753"/>
      <c r="S12" s="771" t="s">
        <v>2050</v>
      </c>
      <c r="T12" s="771" t="s">
        <v>1740</v>
      </c>
      <c r="U12" s="783" t="s">
        <v>2178</v>
      </c>
      <c r="V12" s="790" t="s">
        <v>399</v>
      </c>
      <c r="W12" s="799" t="s">
        <v>400</v>
      </c>
      <c r="X12" s="807"/>
      <c r="Y12" s="815" t="s">
        <v>2049</v>
      </c>
      <c r="Z12" s="771" t="s">
        <v>494</v>
      </c>
      <c r="AA12" s="771" t="s">
        <v>2050</v>
      </c>
      <c r="AB12" s="771" t="s">
        <v>1740</v>
      </c>
      <c r="AC12" s="843" t="s">
        <v>2178</v>
      </c>
      <c r="AD12" s="848"/>
      <c r="AE12" s="790" t="s">
        <v>399</v>
      </c>
      <c r="AF12" s="858" t="s">
        <v>400</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18</v>
      </c>
      <c r="L13" s="722" t="s">
        <v>147</v>
      </c>
      <c r="M13" s="731"/>
      <c r="N13" s="735"/>
      <c r="O13" s="745"/>
      <c r="P13" s="704"/>
      <c r="Q13" s="680"/>
      <c r="R13" s="704"/>
      <c r="S13" s="712"/>
      <c r="T13" s="712"/>
      <c r="U13" s="784"/>
      <c r="V13" s="791"/>
      <c r="W13" s="800" t="s">
        <v>474</v>
      </c>
      <c r="X13" s="808"/>
      <c r="Y13" s="816"/>
      <c r="Z13" s="712"/>
      <c r="AA13" s="713"/>
      <c r="AB13" s="713"/>
      <c r="AC13" s="844"/>
      <c r="AD13" s="849"/>
      <c r="AE13" s="791"/>
      <c r="AF13" s="859" t="s">
        <v>474</v>
      </c>
      <c r="AG13" s="865"/>
      <c r="AH13" s="871"/>
      <c r="AI13" s="865" t="s">
        <v>2158</v>
      </c>
      <c r="AJ13" s="871" t="s">
        <v>1789</v>
      </c>
      <c r="AK13" s="887"/>
      <c r="AL13" s="887"/>
      <c r="AM13" s="658"/>
      <c r="AN13" s="890"/>
      <c r="AO13" s="890"/>
    </row>
    <row r="14" spans="1:41" s="659" customFormat="1" ht="30" customHeight="1">
      <c r="A14" s="668" t="s">
        <v>409</v>
      </c>
      <c r="B14" s="682" t="str">
        <f>IF(基本情報入力シート!C39="","",基本情報入力シート!C39)</f>
        <v/>
      </c>
      <c r="C14" s="692"/>
      <c r="D14" s="692"/>
      <c r="E14" s="692"/>
      <c r="F14" s="692"/>
      <c r="G14" s="692"/>
      <c r="H14" s="692"/>
      <c r="I14" s="706"/>
      <c r="J14" s="714" t="str">
        <f>IF(基本情報入力シート!M39="","",基本情報入力シート!M39)</f>
        <v/>
      </c>
      <c r="K14" s="723" t="str">
        <f>IF(基本情報入力シート!R39="","",基本情報入力シート!R39)</f>
        <v/>
      </c>
      <c r="L14" s="723" t="str">
        <f>IF(基本情報入力シート!W39="","",基本情報入力シート!W39)</f>
        <v/>
      </c>
      <c r="M14" s="714" t="str">
        <f>IF(基本情報入力シート!X39="","",基本情報入力シート!X39)</f>
        <v/>
      </c>
      <c r="N14" s="736" t="str">
        <f>IF(基本情報入力シート!Y39="","",基本情報入力シート!Y39)</f>
        <v/>
      </c>
      <c r="O14" s="746"/>
      <c r="P14" s="754"/>
      <c r="Q14" s="762"/>
      <c r="R14" s="767"/>
      <c r="S14" s="772" t="str">
        <f>IFERROR(ROUNDDOWN(Q14*VLOOKUP(N14,'【参考】数式用'!$AR$2:$AW$44,MATCH(P14,'【参考】数式用'!$AT$4:$AW$4)+2,FALSE)*0.5,0),"")</f>
        <v/>
      </c>
      <c r="T14" s="777"/>
      <c r="U14" s="785" t="str">
        <f>IFERROR(IF(AG14&lt;&gt;"",Q14*VLOOKUP(N14,'【参考】数式用'!$AG$2:$AL$44,MATCH(P14,'【参考】数式用'!$AI$4:$AL$4,0)+2,0),""),"")</f>
        <v/>
      </c>
      <c r="V14" s="792"/>
      <c r="W14" s="801"/>
      <c r="X14" s="809"/>
      <c r="Y14" s="817"/>
      <c r="Z14" s="821"/>
      <c r="AA14" s="826" t="str">
        <f>IFERROR(IF(Y14="ー","",ROUNDDOWN(Z14*VLOOKUP(N14,'【参考】数式用'!$AR$2:$AW$44,MATCH(Y14,'【参考】数式用'!$AT$4:$AW$4)+2,FALSE)*0.5,0)),"")</f>
        <v/>
      </c>
      <c r="AB14" s="835"/>
      <c r="AC14" s="845" t="str">
        <f>IFERROR(IF(AG14&lt;&gt;"",Z14*VLOOKUP(N14,'【参考】数式用'!$AG$2:$AL$44,MATCH(Y14,'【参考】数式用'!$AI$4:$AL$4,0)+2,0),""),"")</f>
        <v/>
      </c>
      <c r="AD14" s="850"/>
      <c r="AE14" s="792"/>
      <c r="AF14" s="860"/>
      <c r="AG14" s="866" t="str">
        <f>IFERROR(VLOOKUP(O14,'【参考】数式用'!$AY$5:$AY$13,1,FALSE),"")</f>
        <v/>
      </c>
      <c r="AH14" s="872" t="str">
        <f>IFERROR(VLOOKUP(N14,'【参考】数式用'!$BA$2:$BB$44,2,FALSE),"")</f>
        <v/>
      </c>
      <c r="AI14" s="877" t="str">
        <f t="shared" ref="AI14:AI77" si="0">IF(AND(OR(P14="処遇改善加算Ⅰ",P14="処遇改善加算Ⅱ"),AH14="対象"),1,"")</f>
        <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
      </c>
      <c r="C15" s="693"/>
      <c r="D15" s="693"/>
      <c r="E15" s="693"/>
      <c r="F15" s="693"/>
      <c r="G15" s="693"/>
      <c r="H15" s="693"/>
      <c r="I15" s="707"/>
      <c r="J15" s="715" t="str">
        <f>IF(基本情報入力シート!M40="","",基本情報入力シート!M40)</f>
        <v/>
      </c>
      <c r="K15" s="716" t="str">
        <f>IF(基本情報入力シート!R40="","",基本情報入力シート!R40)</f>
        <v/>
      </c>
      <c r="L15" s="716" t="str">
        <f>IF(基本情報入力シート!W40="","",基本情報入力シート!W40)</f>
        <v/>
      </c>
      <c r="M15" s="715" t="str">
        <f>IF(基本情報入力シート!X40="","",基本情報入力シート!X40)</f>
        <v/>
      </c>
      <c r="N15" s="737" t="str">
        <f>IF(基本情報入力シート!Y40="","",基本情報入力シート!Y40)</f>
        <v/>
      </c>
      <c r="O15" s="747"/>
      <c r="P15" s="755"/>
      <c r="Q15" s="763"/>
      <c r="R15" s="768"/>
      <c r="S15" s="773" t="str">
        <f>IFERROR(ROUNDDOWN(Q15*VLOOKUP(N15,'【参考】数式用'!$AR$2:$AW$44,MATCH(P15,'【参考】数式用'!$AT$4:$AW$4)+2,FALSE)*0.5,0),"")</f>
        <v/>
      </c>
      <c r="T15" s="778"/>
      <c r="U15" s="786" t="str">
        <f>IFERROR(IF(AG15&lt;&gt;"",Q15*VLOOKUP(N15,'【参考】数式用'!$AG$2:$AL$44,MATCH(P15,'【参考】数式用'!$AI$4:$AL$4,0)+2,0),""),"")</f>
        <v/>
      </c>
      <c r="V15" s="778"/>
      <c r="W15" s="802"/>
      <c r="X15" s="810"/>
      <c r="Y15" s="755"/>
      <c r="Z15" s="822"/>
      <c r="AA15" s="827" t="str">
        <f>IFERROR(IF(Y15="ー","",ROUNDDOWN(Z15*VLOOKUP(N15,'【参考】数式用'!$AR$2:$AW$44,MATCH(Y15,'【参考】数式用'!$AT$4:$AW$4)+2,FALSE)*0.5,0)),"")</f>
        <v/>
      </c>
      <c r="AB15" s="836"/>
      <c r="AC15" s="786" t="str">
        <f>IFERROR(IF(AG15&lt;&gt;"",Z15*VLOOKUP(N15,'【参考】数式用'!$AG$2:$AL$44,MATCH(Y15,'【参考】数式用'!$AI$4:$AL$4,0)+2,0),""),"")</f>
        <v/>
      </c>
      <c r="AD15" s="786"/>
      <c r="AE15" s="852"/>
      <c r="AF15" s="861"/>
      <c r="AG15" s="866" t="str">
        <f>IFERROR(VLOOKUP(O15,'【参考】数式用'!$AY$5:$AY$13,1,FALSE),"")</f>
        <v/>
      </c>
      <c r="AH15" s="872" t="str">
        <f>IFERROR(VLOOKUP(N15,'【参考】数式用'!$BA$2:$BB$44,2,FALSE),"")</f>
        <v/>
      </c>
      <c r="AI15" s="877" t="str">
        <f t="shared" si="0"/>
        <v/>
      </c>
      <c r="AJ15" s="882" t="str">
        <f t="shared" si="1"/>
        <v/>
      </c>
      <c r="AK15" s="888"/>
      <c r="AL15" s="888"/>
      <c r="AM15" s="658"/>
      <c r="AN15" s="892"/>
      <c r="AO15" s="892"/>
    </row>
    <row r="16" spans="1:41" ht="30" customHeight="1">
      <c r="A16" s="669">
        <v>3</v>
      </c>
      <c r="B16" s="683" t="str">
        <f>IF(基本情報入力シート!C41="","",基本情報入力シート!C41)</f>
        <v/>
      </c>
      <c r="C16" s="693"/>
      <c r="D16" s="693"/>
      <c r="E16" s="693"/>
      <c r="F16" s="693"/>
      <c r="G16" s="693"/>
      <c r="H16" s="693"/>
      <c r="I16" s="707"/>
      <c r="J16" s="715" t="str">
        <f>IF(基本情報入力シート!M41="","",基本情報入力シート!M41)</f>
        <v/>
      </c>
      <c r="K16" s="716" t="str">
        <f>IF(基本情報入力シート!R41="","",基本情報入力シート!R41)</f>
        <v/>
      </c>
      <c r="L16" s="716" t="str">
        <f>IF(基本情報入力シート!W41="","",基本情報入力シート!W41)</f>
        <v/>
      </c>
      <c r="M16" s="715" t="str">
        <f>IF(基本情報入力シート!X41="","",基本情報入力シート!X41)</f>
        <v/>
      </c>
      <c r="N16" s="737" t="str">
        <f>IF(基本情報入力シート!Y41="","",基本情報入力シート!Y41)</f>
        <v/>
      </c>
      <c r="O16" s="747"/>
      <c r="P16" s="755"/>
      <c r="Q16" s="763"/>
      <c r="R16" s="768"/>
      <c r="S16" s="773" t="str">
        <f>IFERROR(ROUNDDOWN(Q16*VLOOKUP(N16,'【参考】数式用'!$AR$2:$AW$44,MATCH(P16,'【参考】数式用'!$AT$4:$AW$4)+2,FALSE)*0.5,0),"")</f>
        <v/>
      </c>
      <c r="T16" s="778"/>
      <c r="U16" s="786" t="str">
        <f>IFERROR(IF(AG16&lt;&gt;"",Q16*VLOOKUP(N16,'【参考】数式用'!$AG$2:$AL$44,MATCH(P16,'【参考】数式用'!$AI$4:$AL$4,0)+2,0),""),"")</f>
        <v/>
      </c>
      <c r="V16" s="778"/>
      <c r="W16" s="802"/>
      <c r="X16" s="810"/>
      <c r="Y16" s="755"/>
      <c r="Z16" s="822"/>
      <c r="AA16" s="827" t="str">
        <f>IFERROR(IF(Y16="ー","",ROUNDDOWN(Z16*VLOOKUP(N16,'【参考】数式用'!$AR$2:$AW$44,MATCH(Y16,'【参考】数式用'!$AT$4:$AW$4)+2,FALSE)*0.5,0)),"")</f>
        <v/>
      </c>
      <c r="AB16" s="836"/>
      <c r="AC16" s="786" t="str">
        <f>IFERROR(IF(AG16&lt;&gt;"",Z16*VLOOKUP(N16,'【参考】数式用'!$AG$2:$AL$44,MATCH(Y16,'【参考】数式用'!$AI$4:$AL$4,0)+2,0),""),"")</f>
        <v/>
      </c>
      <c r="AD16" s="786"/>
      <c r="AE16" s="852"/>
      <c r="AF16" s="861"/>
      <c r="AG16" s="866" t="str">
        <f>IFERROR(VLOOKUP(O16,'【参考】数式用'!$AY$5:$AY$13,1,FALSE),"")</f>
        <v/>
      </c>
      <c r="AH16" s="872" t="str">
        <f>IFERROR(VLOOKUP(N16,'【参考】数式用'!$BA$2:$BB$44,2,FALSE),"")</f>
        <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
      </c>
      <c r="C17" s="693"/>
      <c r="D17" s="693"/>
      <c r="E17" s="693"/>
      <c r="F17" s="693"/>
      <c r="G17" s="693"/>
      <c r="H17" s="693"/>
      <c r="I17" s="707"/>
      <c r="J17" s="715" t="str">
        <f>IF(基本情報入力シート!M42="","",基本情報入力シート!M42)</f>
        <v/>
      </c>
      <c r="K17" s="716" t="str">
        <f>IF(基本情報入力シート!R42="","",基本情報入力シート!R42)</f>
        <v/>
      </c>
      <c r="L17" s="716" t="str">
        <f>IF(基本情報入力シート!W42="","",基本情報入力シート!W42)</f>
        <v/>
      </c>
      <c r="M17" s="715" t="str">
        <f>IF(基本情報入力シート!X42="","",基本情報入力シート!X42)</f>
        <v/>
      </c>
      <c r="N17" s="737" t="str">
        <f>IF(基本情報入力シート!Y42="","",基本情報入力シート!Y42)</f>
        <v/>
      </c>
      <c r="O17" s="747"/>
      <c r="P17" s="755"/>
      <c r="Q17" s="763"/>
      <c r="R17" s="768"/>
      <c r="S17" s="773" t="str">
        <f>IFERROR(ROUNDDOWN(Q17*VLOOKUP(N17,'【参考】数式用'!$AR$2:$AW$44,MATCH(P17,'【参考】数式用'!$AT$4:$AW$4)+2,FALSE)*0.5,0),"")</f>
        <v/>
      </c>
      <c r="T17" s="779"/>
      <c r="U17" s="786" t="str">
        <f>IFERROR(IF(AG17&lt;&gt;"",Q17*VLOOKUP(N17,'【参考】数式用'!$AG$2:$AL$44,MATCH(P17,'【参考】数式用'!$AI$4:$AL$4,0)+2,0),""),"")</f>
        <v/>
      </c>
      <c r="V17" s="778"/>
      <c r="W17" s="802"/>
      <c r="X17" s="810"/>
      <c r="Y17" s="755"/>
      <c r="Z17" s="822"/>
      <c r="AA17" s="827" t="str">
        <f>IFERROR(IF(Y17="ー","",ROUNDDOWN(Z17*VLOOKUP(N17,'【参考】数式用'!$AR$2:$AW$44,MATCH(Y17,'【参考】数式用'!$AT$4:$AW$4)+2,FALSE)*0.5,0)),"")</f>
        <v/>
      </c>
      <c r="AB17" s="836"/>
      <c r="AC17" s="786" t="str">
        <f>IFERROR(IF(AG17&lt;&gt;"",Z17*VLOOKUP(N17,'【参考】数式用'!$AG$2:$AL$44,MATCH(Y17,'【参考】数式用'!$AI$4:$AL$4,0)+2,0),""),"")</f>
        <v/>
      </c>
      <c r="AD17" s="786"/>
      <c r="AE17" s="852"/>
      <c r="AF17" s="861"/>
      <c r="AG17" s="866" t="str">
        <f>IFERROR(VLOOKUP(O17,'【参考】数式用'!$AY$5:$AY$13,1,FALSE),"")</f>
        <v/>
      </c>
      <c r="AH17" s="872" t="str">
        <f>IFERROR(VLOOKUP(N17,'【参考】数式用'!$BA$2:$BB$44,2,FALSE),"")</f>
        <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
      </c>
      <c r="C18" s="693"/>
      <c r="D18" s="693"/>
      <c r="E18" s="693"/>
      <c r="F18" s="693"/>
      <c r="G18" s="693"/>
      <c r="H18" s="693"/>
      <c r="I18" s="707"/>
      <c r="J18" s="715" t="str">
        <f>IF(基本情報入力シート!M43="","",基本情報入力シート!M43)</f>
        <v/>
      </c>
      <c r="K18" s="716" t="str">
        <f>IF(基本情報入力シート!R43="","",基本情報入力シート!R43)</f>
        <v/>
      </c>
      <c r="L18" s="716" t="str">
        <f>IF(基本情報入力シート!W43="","",基本情報入力シート!W43)</f>
        <v/>
      </c>
      <c r="M18" s="715" t="str">
        <f>IF(基本情報入力シート!X43="","",基本情報入力シート!X43)</f>
        <v/>
      </c>
      <c r="N18" s="737" t="str">
        <f>IF(基本情報入力シート!Y43="","",基本情報入力シート!Y43)</f>
        <v/>
      </c>
      <c r="O18" s="747"/>
      <c r="P18" s="756"/>
      <c r="Q18" s="763"/>
      <c r="R18" s="768"/>
      <c r="S18" s="773" t="str">
        <f>IFERROR(ROUNDDOWN(Q18*VLOOKUP(N18,'【参考】数式用'!$AR$2:$AW$44,MATCH(P18,'【参考】数式用'!$AT$4:$AW$4)+2,FALSE)*0.5,0),"")</f>
        <v/>
      </c>
      <c r="T18" s="778"/>
      <c r="U18" s="786" t="str">
        <f>IFERROR(IF(AG18&lt;&gt;"",Q18*VLOOKUP(N18,'【参考】数式用'!$AG$2:$AL$44,MATCH(P18,'【参考】数式用'!$AI$4:$AL$4,0)+2,0),""),"")</f>
        <v/>
      </c>
      <c r="V18" s="778"/>
      <c r="W18" s="802"/>
      <c r="X18" s="810"/>
      <c r="Y18" s="755"/>
      <c r="Z18" s="822"/>
      <c r="AA18" s="827" t="str">
        <f>IFERROR(IF(Y18="ー","",ROUNDDOWN(Z18*VLOOKUP(N18,'【参考】数式用'!$AR$2:$AW$44,MATCH(Y18,'【参考】数式用'!$AT$4:$AW$4)+2,FALSE)*0.5,0)),"")</f>
        <v/>
      </c>
      <c r="AB18" s="836"/>
      <c r="AC18" s="786" t="str">
        <f>IFERROR(IF(AG18&lt;&gt;"",Z18*VLOOKUP(N18,'【参考】数式用'!$AG$2:$AL$44,MATCH(Y18,'【参考】数式用'!$AI$4:$AL$4,0)+2,0),""),"")</f>
        <v/>
      </c>
      <c r="AD18" s="786"/>
      <c r="AE18" s="852"/>
      <c r="AF18" s="861"/>
      <c r="AG18" s="866" t="str">
        <f>IFERROR(VLOOKUP(O18,'【参考】数式用'!$AY$5:$AY$13,1,FALSE),"")</f>
        <v/>
      </c>
      <c r="AH18" s="872" t="str">
        <f>IFERROR(VLOOKUP(N18,'【参考】数式用'!$BA$2:$BB$44,2,FALSE),"")</f>
        <v/>
      </c>
      <c r="AI18" s="877" t="str">
        <f t="shared" si="0"/>
        <v/>
      </c>
      <c r="AJ18" s="882" t="str">
        <f t="shared" si="1"/>
        <v/>
      </c>
      <c r="AK18" s="888"/>
      <c r="AL18" s="888"/>
      <c r="AM18" s="658"/>
      <c r="AN18" s="892"/>
      <c r="AO18" s="892"/>
    </row>
    <row r="19" spans="1:46" ht="30" customHeight="1">
      <c r="A19" s="669">
        <v>6</v>
      </c>
      <c r="B19" s="683" t="str">
        <f>IF(基本情報入力シート!C44="","",基本情報入力シート!C44)</f>
        <v/>
      </c>
      <c r="C19" s="693"/>
      <c r="D19" s="693"/>
      <c r="E19" s="693"/>
      <c r="F19" s="693"/>
      <c r="G19" s="693"/>
      <c r="H19" s="693"/>
      <c r="I19" s="707"/>
      <c r="J19" s="715" t="str">
        <f>IF(基本情報入力シート!M44="","",基本情報入力シート!M44)</f>
        <v/>
      </c>
      <c r="K19" s="716" t="str">
        <f>IF(基本情報入力シート!R44="","",基本情報入力シート!R44)</f>
        <v/>
      </c>
      <c r="L19" s="716" t="str">
        <f>IF(基本情報入力シート!W44="","",基本情報入力シート!W44)</f>
        <v/>
      </c>
      <c r="M19" s="715" t="str">
        <f>IF(基本情報入力シート!X44="","",基本情報入力シート!X44)</f>
        <v/>
      </c>
      <c r="N19" s="737" t="str">
        <f>IF(基本情報入力シート!Y44="","",基本情報入力シート!Y44)</f>
        <v/>
      </c>
      <c r="O19" s="747"/>
      <c r="P19" s="756"/>
      <c r="Q19" s="763"/>
      <c r="R19" s="768"/>
      <c r="S19" s="773" t="str">
        <f>IFERROR(ROUNDDOWN(Q19*VLOOKUP(N19,'【参考】数式用'!$AR$2:$AW$44,MATCH(P19,'【参考】数式用'!$AT$4:$AW$4)+2,FALSE)*0.5,0),"")</f>
        <v/>
      </c>
      <c r="T19" s="778"/>
      <c r="U19" s="786" t="str">
        <f>IFERROR(IF(AG19&lt;&gt;"",Q19*VLOOKUP(N19,'【参考】数式用'!$AG$2:$AL$44,MATCH(P19,'【参考】数式用'!$AI$4:$AL$4,0)+2,0),""),"")</f>
        <v/>
      </c>
      <c r="V19" s="778"/>
      <c r="W19" s="802"/>
      <c r="X19" s="810"/>
      <c r="Y19" s="755"/>
      <c r="Z19" s="822"/>
      <c r="AA19" s="827" t="str">
        <f>IFERROR(IF(Y19="ー","",ROUNDDOWN(Z19*VLOOKUP(N19,'【参考】数式用'!$AR$2:$AW$44,MATCH(Y19,'【参考】数式用'!$AT$4:$AW$4)+2,FALSE)*0.5,0)),"")</f>
        <v/>
      </c>
      <c r="AB19" s="836"/>
      <c r="AC19" s="786" t="str">
        <f>IFERROR(IF(AG19&lt;&gt;"",Z19*VLOOKUP(N19,'【参考】数式用'!$AG$2:$AL$44,MATCH(Y19,'【参考】数式用'!$AI$4:$AL$4,0)+2,0),""),"")</f>
        <v/>
      </c>
      <c r="AD19" s="786"/>
      <c r="AE19" s="852"/>
      <c r="AF19" s="861"/>
      <c r="AG19" s="866" t="str">
        <f>IFERROR(VLOOKUP(O19,'【参考】数式用'!$AY$5:$AY$13,1,FALSE),"")</f>
        <v/>
      </c>
      <c r="AH19" s="872" t="str">
        <f>IFERROR(VLOOKUP(N19,'【参考】数式用'!$BA$2:$BB$44,2,FALSE),"")</f>
        <v/>
      </c>
      <c r="AI19" s="877" t="str">
        <f t="shared" si="0"/>
        <v/>
      </c>
      <c r="AJ19" s="882" t="str">
        <f t="shared" si="1"/>
        <v/>
      </c>
      <c r="AK19" s="888"/>
      <c r="AL19" s="888"/>
      <c r="AM19" s="658"/>
      <c r="AN19" s="892"/>
      <c r="AO19" s="892"/>
    </row>
    <row r="20" spans="1:46" ht="30" customHeight="1">
      <c r="A20" s="669">
        <v>7</v>
      </c>
      <c r="B20" s="683" t="str">
        <f>IF(基本情報入力シート!C45="","",基本情報入力シート!C45)</f>
        <v/>
      </c>
      <c r="C20" s="693"/>
      <c r="D20" s="693"/>
      <c r="E20" s="693"/>
      <c r="F20" s="693"/>
      <c r="G20" s="693"/>
      <c r="H20" s="693"/>
      <c r="I20" s="707"/>
      <c r="J20" s="715" t="str">
        <f>IF(基本情報入力シート!M45="","",基本情報入力シート!M45)</f>
        <v/>
      </c>
      <c r="K20" s="716" t="str">
        <f>IF(基本情報入力シート!R45="","",基本情報入力シート!R45)</f>
        <v/>
      </c>
      <c r="L20" s="716" t="str">
        <f>IF(基本情報入力シート!W45="","",基本情報入力シート!W45)</f>
        <v/>
      </c>
      <c r="M20" s="715" t="str">
        <f>IF(基本情報入力シート!X45="","",基本情報入力シート!X45)</f>
        <v/>
      </c>
      <c r="N20" s="737" t="str">
        <f>IF(基本情報入力シート!Y45="","",基本情報入力シート!Y45)</f>
        <v/>
      </c>
      <c r="O20" s="747"/>
      <c r="P20" s="757"/>
      <c r="Q20" s="763"/>
      <c r="R20" s="768"/>
      <c r="S20" s="773" t="str">
        <f>IFERROR(ROUNDDOWN(Q20*VLOOKUP(N20,'【参考】数式用'!$AR$2:$AW$44,MATCH(P20,'【参考】数式用'!$AT$4:$AW$4)+2,FALSE)*0.5,0),"")</f>
        <v/>
      </c>
      <c r="T20" s="779"/>
      <c r="U20" s="786" t="str">
        <f>IFERROR(IF(AG20&lt;&gt;"",Q20*VLOOKUP(N20,'【参考】数式用'!$AG$2:$AL$44,MATCH(P20,'【参考】数式用'!$AI$4:$AL$4,0)+2,0),""),"")</f>
        <v/>
      </c>
      <c r="V20" s="778"/>
      <c r="W20" s="802"/>
      <c r="X20" s="810"/>
      <c r="Y20" s="755"/>
      <c r="Z20" s="822"/>
      <c r="AA20" s="827" t="str">
        <f>IFERROR(IF(Y20="ー","",ROUNDDOWN(Z20*VLOOKUP(N20,'【参考】数式用'!$AR$2:$AW$44,MATCH(Y20,'【参考】数式用'!$AT$4:$AW$4)+2,FALSE)*0.5,0)),"")</f>
        <v/>
      </c>
      <c r="AB20" s="836"/>
      <c r="AC20" s="786" t="str">
        <f>IFERROR(IF(AG20&lt;&gt;"",Z20*VLOOKUP(N20,'【参考】数式用'!$AG$2:$AL$44,MATCH(Y20,'【参考】数式用'!$AI$4:$AL$4,0)+2,0),""),"")</f>
        <v/>
      </c>
      <c r="AD20" s="786"/>
      <c r="AE20" s="852"/>
      <c r="AF20" s="861"/>
      <c r="AG20" s="866" t="str">
        <f>IFERROR(VLOOKUP(O20,'【参考】数式用'!$AY$5:$AY$13,1,FALSE),"")</f>
        <v/>
      </c>
      <c r="AH20" s="872" t="str">
        <f>IFERROR(VLOOKUP(N20,'【参考】数式用'!$BA$2:$BB$44,2,FALSE),"")</f>
        <v/>
      </c>
      <c r="AI20" s="877" t="str">
        <f t="shared" si="0"/>
        <v/>
      </c>
      <c r="AJ20" s="882" t="str">
        <f t="shared" si="1"/>
        <v/>
      </c>
      <c r="AK20" s="888"/>
      <c r="AL20" s="888"/>
      <c r="AM20" s="658"/>
      <c r="AN20" s="892"/>
      <c r="AO20" s="892"/>
    </row>
    <row r="21" spans="1:46" ht="30" customHeight="1">
      <c r="A21" s="669">
        <v>8</v>
      </c>
      <c r="B21" s="683" t="str">
        <f>IF(基本情報入力シート!C46="","",基本情報入力シート!C46)</f>
        <v/>
      </c>
      <c r="C21" s="693"/>
      <c r="D21" s="693"/>
      <c r="E21" s="693"/>
      <c r="F21" s="693"/>
      <c r="G21" s="693"/>
      <c r="H21" s="693"/>
      <c r="I21" s="707"/>
      <c r="J21" s="715" t="str">
        <f>IF(基本情報入力シート!M46="","",基本情報入力シート!M46)</f>
        <v/>
      </c>
      <c r="K21" s="716" t="str">
        <f>IF(基本情報入力シート!R46="","",基本情報入力シート!R46)</f>
        <v/>
      </c>
      <c r="L21" s="716" t="str">
        <f>IF(基本情報入力シート!W46="","",基本情報入力シート!W46)</f>
        <v/>
      </c>
      <c r="M21" s="715" t="str">
        <f>IF(基本情報入力シート!X46="","",基本情報入力シート!X46)</f>
        <v/>
      </c>
      <c r="N21" s="737" t="str">
        <f>IF(基本情報入力シート!Y46="","",基本情報入力シート!Y46)</f>
        <v/>
      </c>
      <c r="O21" s="747"/>
      <c r="P21" s="757"/>
      <c r="Q21" s="763"/>
      <c r="R21" s="768"/>
      <c r="S21" s="773" t="str">
        <f>IFERROR(ROUNDDOWN(Q21*VLOOKUP(N21,'【参考】数式用'!$AR$2:$AW$44,MATCH(P21,'【参考】数式用'!$AT$4:$AW$4)+2,FALSE)*0.5,0),"")</f>
        <v/>
      </c>
      <c r="T21" s="778"/>
      <c r="U21" s="786" t="str">
        <f>IFERROR(IF(AG21&lt;&gt;"",Q21*VLOOKUP(N21,'【参考】数式用'!$AG$2:$AL$44,MATCH(P21,'【参考】数式用'!$AI$4:$AL$4,0)+2,0),""),"")</f>
        <v/>
      </c>
      <c r="V21" s="778"/>
      <c r="W21" s="802"/>
      <c r="X21" s="810"/>
      <c r="Y21" s="755"/>
      <c r="Z21" s="822"/>
      <c r="AA21" s="827" t="str">
        <f>IFERROR(IF(Y21="ー","",ROUNDDOWN(Z21*VLOOKUP(N21,'【参考】数式用'!$AR$2:$AW$44,MATCH(Y21,'【参考】数式用'!$AT$4:$AW$4)+2,FALSE)*0.5,0)),"")</f>
        <v/>
      </c>
      <c r="AB21" s="836"/>
      <c r="AC21" s="786" t="str">
        <f>IFERROR(IF(AG21&lt;&gt;"",Z21*VLOOKUP(N21,'【参考】数式用'!$AG$2:$AL$44,MATCH(Y21,'【参考】数式用'!$AI$4:$AL$4,0)+2,0),""),"")</f>
        <v/>
      </c>
      <c r="AD21" s="786"/>
      <c r="AE21" s="852"/>
      <c r="AF21" s="861"/>
      <c r="AG21" s="866" t="str">
        <f>IFERROR(VLOOKUP(O21,'【参考】数式用'!$AY$5:$AY$13,1,FALSE),"")</f>
        <v/>
      </c>
      <c r="AH21" s="872" t="str">
        <f>IFERROR(VLOOKUP(N21,'【参考】数式用'!$BA$2:$BB$44,2,FALSE),"")</f>
        <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
      </c>
      <c r="C22" s="693"/>
      <c r="D22" s="693"/>
      <c r="E22" s="693"/>
      <c r="F22" s="693"/>
      <c r="G22" s="693"/>
      <c r="H22" s="693"/>
      <c r="I22" s="707"/>
      <c r="J22" s="715" t="str">
        <f>IF(基本情報入力シート!M47="","",基本情報入力シート!M47)</f>
        <v/>
      </c>
      <c r="K22" s="716" t="str">
        <f>IF(基本情報入力シート!R47="","",基本情報入力シート!R47)</f>
        <v/>
      </c>
      <c r="L22" s="716" t="str">
        <f>IF(基本情報入力シート!W47="","",基本情報入力シート!W47)</f>
        <v/>
      </c>
      <c r="M22" s="715" t="str">
        <f>IF(基本情報入力シート!X47="","",基本情報入力シート!X47)</f>
        <v/>
      </c>
      <c r="N22" s="737" t="str">
        <f>IF(基本情報入力シート!Y47="","",基本情報入力シート!Y47)</f>
        <v/>
      </c>
      <c r="O22" s="747"/>
      <c r="P22" s="756"/>
      <c r="Q22" s="763"/>
      <c r="R22" s="768"/>
      <c r="S22" s="773" t="str">
        <f>IFERROR(ROUNDDOWN(Q22*VLOOKUP(N22,'【参考】数式用'!$AR$2:$AW$44,MATCH(P22,'【参考】数式用'!$AT$4:$AW$4)+2,FALSE)*0.5,0),"")</f>
        <v/>
      </c>
      <c r="T22" s="778"/>
      <c r="U22" s="786" t="str">
        <f>IFERROR(IF(AG22&lt;&gt;"",Q22*VLOOKUP(N22,'【参考】数式用'!$AG$2:$AL$44,MATCH(P22,'【参考】数式用'!$AI$4:$AL$4,0)+2,0),""),"")</f>
        <v/>
      </c>
      <c r="V22" s="778"/>
      <c r="W22" s="802"/>
      <c r="X22" s="810"/>
      <c r="Y22" s="755"/>
      <c r="Z22" s="822"/>
      <c r="AA22" s="827" t="str">
        <f>IFERROR(IF(Y22="ー","",ROUNDDOWN(Z22*VLOOKUP(N22,'【参考】数式用'!$AR$2:$AW$44,MATCH(Y22,'【参考】数式用'!$AT$4:$AW$4)+2,FALSE)*0.5,0)),"")</f>
        <v/>
      </c>
      <c r="AB22" s="836"/>
      <c r="AC22" s="786" t="str">
        <f>IFERROR(IF(AG22&lt;&gt;"",Z22*VLOOKUP(N22,'【参考】数式用'!$AG$2:$AL$44,MATCH(Y22,'【参考】数式用'!$AI$4:$AL$4,0)+2,0),""),"")</f>
        <v/>
      </c>
      <c r="AD22" s="786"/>
      <c r="AE22" s="852"/>
      <c r="AF22" s="861"/>
      <c r="AG22" s="866" t="str">
        <f>IFERROR(VLOOKUP(O22,'【参考】数式用'!$AY$5:$AY$13,1,FALSE),"")</f>
        <v/>
      </c>
      <c r="AH22" s="872" t="str">
        <f>IFERROR(VLOOKUP(N22,'【参考】数式用'!$BA$2:$BB$44,2,FALSE),"")</f>
        <v/>
      </c>
      <c r="AI22" s="877" t="str">
        <f t="shared" si="0"/>
        <v/>
      </c>
      <c r="AJ22" s="882" t="str">
        <f t="shared" si="1"/>
        <v/>
      </c>
      <c r="AK22" s="888"/>
      <c r="AL22" s="888"/>
      <c r="AM22" s="658"/>
      <c r="AN22" s="890"/>
      <c r="AO22" s="890"/>
    </row>
    <row r="23" spans="1:46" ht="30" customHeight="1">
      <c r="A23" s="669">
        <v>10</v>
      </c>
      <c r="B23" s="683" t="str">
        <f>IF(基本情報入力シート!C48="","",基本情報入力シート!C48)</f>
        <v/>
      </c>
      <c r="C23" s="693"/>
      <c r="D23" s="693"/>
      <c r="E23" s="693"/>
      <c r="F23" s="693"/>
      <c r="G23" s="693"/>
      <c r="H23" s="693"/>
      <c r="I23" s="707"/>
      <c r="J23" s="715" t="str">
        <f>IF(基本情報入力シート!M48="","",基本情報入力シート!M48)</f>
        <v/>
      </c>
      <c r="K23" s="716" t="str">
        <f>IF(基本情報入力シート!R48="","",基本情報入力シート!R48)</f>
        <v/>
      </c>
      <c r="L23" s="716" t="str">
        <f>IF(基本情報入力シート!W48="","",基本情報入力シート!W48)</f>
        <v/>
      </c>
      <c r="M23" s="715" t="str">
        <f>IF(基本情報入力シート!X48="","",基本情報入力シート!X48)</f>
        <v/>
      </c>
      <c r="N23" s="737" t="str">
        <f>IF(基本情報入力シート!Y48="","",基本情報入力シート!Y48)</f>
        <v/>
      </c>
      <c r="O23" s="747"/>
      <c r="P23" s="757"/>
      <c r="Q23" s="763"/>
      <c r="R23" s="768"/>
      <c r="S23" s="773" t="str">
        <f>IFERROR(ROUNDDOWN(Q23*VLOOKUP(N23,'【参考】数式用'!$AR$2:$AW$44,MATCH(P23,'【参考】数式用'!$AT$4:$AW$4)+2,FALSE)*0.5,0),"")</f>
        <v/>
      </c>
      <c r="T23" s="779"/>
      <c r="U23" s="786" t="str">
        <f>IFERROR(IF(AG23&lt;&gt;"",Q23*VLOOKUP(N23,'【参考】数式用'!$AG$2:$AL$44,MATCH(P23,'【参考】数式用'!$AI$4:$AL$4,0)+2,0),""),"")</f>
        <v/>
      </c>
      <c r="V23" s="778"/>
      <c r="W23" s="802"/>
      <c r="X23" s="810"/>
      <c r="Y23" s="755"/>
      <c r="Z23" s="822"/>
      <c r="AA23" s="827" t="str">
        <f>IFERROR(IF(Y23="ー","",ROUNDDOWN(Z23*VLOOKUP(N23,'【参考】数式用'!$AR$2:$AW$44,MATCH(Y23,'【参考】数式用'!$AT$4:$AW$4)+2,FALSE)*0.5,0)),"")</f>
        <v/>
      </c>
      <c r="AB23" s="836"/>
      <c r="AC23" s="786" t="str">
        <f>IFERROR(IF(AG23&lt;&gt;"",Z23*VLOOKUP(N23,'【参考】数式用'!$AG$2:$AL$44,MATCH(Y23,'【参考】数式用'!$AI$4:$AL$4,0)+2,0),""),"")</f>
        <v/>
      </c>
      <c r="AD23" s="786"/>
      <c r="AE23" s="852"/>
      <c r="AF23" s="861"/>
      <c r="AG23" s="866" t="str">
        <f>IFERROR(VLOOKUP(O23,'【参考】数式用'!$AY$5:$AY$13,1,FALSE),"")</f>
        <v/>
      </c>
      <c r="AH23" s="872" t="str">
        <f>IFERROR(VLOOKUP(N23,'【参考】数式用'!$BA$2:$BB$44,2,FALSE),"")</f>
        <v/>
      </c>
      <c r="AI23" s="877" t="str">
        <f t="shared" si="0"/>
        <v/>
      </c>
      <c r="AJ23" s="882" t="str">
        <f t="shared" si="1"/>
        <v/>
      </c>
      <c r="AK23" s="888"/>
      <c r="AL23" s="888"/>
      <c r="AM23" s="658"/>
      <c r="AN23" s="658"/>
    </row>
    <row r="24" spans="1:46" ht="30" customHeight="1">
      <c r="A24" s="669">
        <v>11</v>
      </c>
      <c r="B24" s="683" t="str">
        <f>IF(基本情報入力シート!C49="","",基本情報入力シート!C49)</f>
        <v/>
      </c>
      <c r="C24" s="693"/>
      <c r="D24" s="693"/>
      <c r="E24" s="693"/>
      <c r="F24" s="693"/>
      <c r="G24" s="693"/>
      <c r="H24" s="693"/>
      <c r="I24" s="707"/>
      <c r="J24" s="715" t="str">
        <f>IF(基本情報入力シート!M49="","",基本情報入力シート!M49)</f>
        <v/>
      </c>
      <c r="K24" s="716" t="str">
        <f>IF(基本情報入力シート!R49="","",基本情報入力シート!R49)</f>
        <v/>
      </c>
      <c r="L24" s="716" t="str">
        <f>IF(基本情報入力シート!W49="","",基本情報入力シート!W49)</f>
        <v/>
      </c>
      <c r="M24" s="715" t="str">
        <f>IF(基本情報入力シート!X49="","",基本情報入力シート!X49)</f>
        <v/>
      </c>
      <c r="N24" s="737" t="str">
        <f>IF(基本情報入力シート!Y49="","",基本情報入力シート!Y49)</f>
        <v/>
      </c>
      <c r="O24" s="747"/>
      <c r="P24" s="757"/>
      <c r="Q24" s="763"/>
      <c r="R24" s="768"/>
      <c r="S24" s="773" t="str">
        <f>IFERROR(ROUNDDOWN(Q24*VLOOKUP(N24,'【参考】数式用'!$AR$2:$AW$44,MATCH(P24,'【参考】数式用'!$AT$4:$AW$4)+2,FALSE)*0.5,0),"")</f>
        <v/>
      </c>
      <c r="T24" s="778"/>
      <c r="U24" s="786" t="str">
        <f>IFERROR(IF(AG24&lt;&gt;"",Q24*VLOOKUP(N24,'【参考】数式用'!$AG$2:$AL$44,MATCH(P24,'【参考】数式用'!$AI$4:$AL$4,0)+2,0),""),"")</f>
        <v/>
      </c>
      <c r="V24" s="778"/>
      <c r="W24" s="802"/>
      <c r="X24" s="810"/>
      <c r="Y24" s="755"/>
      <c r="Z24" s="822"/>
      <c r="AA24" s="827" t="str">
        <f>IFERROR(IF(Y24="ー","",ROUNDDOWN(Z24*VLOOKUP(N24,'【参考】数式用'!$AR$2:$AW$44,MATCH(Y24,'【参考】数式用'!$AT$4:$AW$4)+2,FALSE)*0.5,0)),"")</f>
        <v/>
      </c>
      <c r="AB24" s="836"/>
      <c r="AC24" s="786" t="str">
        <f>IFERROR(IF(AG24&lt;&gt;"",Z24*VLOOKUP(N24,'【参考】数式用'!$AG$2:$AL$44,MATCH(Y24,'【参考】数式用'!$AI$4:$AL$4,0)+2,0),""),"")</f>
        <v/>
      </c>
      <c r="AD24" s="786"/>
      <c r="AE24" s="852"/>
      <c r="AF24" s="861"/>
      <c r="AG24" s="866" t="str">
        <f>IFERROR(VLOOKUP(O24,'【参考】数式用'!$AY$5:$AY$13,1,FALSE),"")</f>
        <v/>
      </c>
      <c r="AH24" s="872" t="str">
        <f>IFERROR(VLOOKUP(N24,'【参考】数式用'!$BA$2:$BB$44,2,FALSE),"")</f>
        <v/>
      </c>
      <c r="AI24" s="877" t="str">
        <f t="shared" si="0"/>
        <v/>
      </c>
      <c r="AJ24" s="882" t="str">
        <f t="shared" si="1"/>
        <v/>
      </c>
      <c r="AK24" s="888"/>
      <c r="AL24" s="888"/>
      <c r="AM24" s="658"/>
      <c r="AN24" s="658"/>
    </row>
    <row r="25" spans="1:46" ht="30" customHeight="1">
      <c r="A25" s="669">
        <v>12</v>
      </c>
      <c r="B25" s="683" t="str">
        <f>IF(基本情報入力シート!C50="","",基本情報入力シート!C50)</f>
        <v/>
      </c>
      <c r="C25" s="693"/>
      <c r="D25" s="693"/>
      <c r="E25" s="693"/>
      <c r="F25" s="693"/>
      <c r="G25" s="693"/>
      <c r="H25" s="693"/>
      <c r="I25" s="707"/>
      <c r="J25" s="715" t="str">
        <f>IF(基本情報入力シート!M50="","",基本情報入力シート!M50)</f>
        <v/>
      </c>
      <c r="K25" s="716" t="str">
        <f>IF(基本情報入力シート!R50="","",基本情報入力シート!R50)</f>
        <v/>
      </c>
      <c r="L25" s="716" t="str">
        <f>IF(基本情報入力シート!W50="","",基本情報入力シート!W50)</f>
        <v/>
      </c>
      <c r="M25" s="715" t="str">
        <f>IF(基本情報入力シート!X50="","",基本情報入力シート!X50)</f>
        <v/>
      </c>
      <c r="N25" s="737" t="str">
        <f>IF(基本情報入力シート!Y50="","",基本情報入力シート!Y50)</f>
        <v/>
      </c>
      <c r="O25" s="747"/>
      <c r="P25" s="756"/>
      <c r="Q25" s="763"/>
      <c r="R25" s="768"/>
      <c r="S25" s="773" t="str">
        <f>IFERROR(ROUNDDOWN(Q25*VLOOKUP(N25,'【参考】数式用'!$AR$2:$AW$44,MATCH(P25,'【参考】数式用'!$AT$4:$AW$4)+2,FALSE)*0.5,0),"")</f>
        <v/>
      </c>
      <c r="T25" s="778"/>
      <c r="U25" s="786" t="str">
        <f>IFERROR(IF(AG25&lt;&gt;"",Q25*VLOOKUP(N25,'【参考】数式用'!$AG$2:$AL$44,MATCH(P25,'【参考】数式用'!$AI$4:$AL$4,0)+2,0),""),"")</f>
        <v/>
      </c>
      <c r="V25" s="778"/>
      <c r="W25" s="802"/>
      <c r="X25" s="810"/>
      <c r="Y25" s="755"/>
      <c r="Z25" s="822"/>
      <c r="AA25" s="827" t="str">
        <f>IFERROR(IF(Y25="ー","",ROUNDDOWN(Z25*VLOOKUP(N25,'【参考】数式用'!$AR$2:$AW$44,MATCH(Y25,'【参考】数式用'!$AT$4:$AW$4)+2,FALSE)*0.5,0)),"")</f>
        <v/>
      </c>
      <c r="AB25" s="836"/>
      <c r="AC25" s="786" t="str">
        <f>IFERROR(IF(AG25&lt;&gt;"",Z25*VLOOKUP(N25,'【参考】数式用'!$AG$2:$AL$44,MATCH(Y25,'【参考】数式用'!$AI$4:$AL$4,0)+2,0),""),"")</f>
        <v/>
      </c>
      <c r="AD25" s="786"/>
      <c r="AE25" s="852"/>
      <c r="AF25" s="861"/>
      <c r="AG25" s="866" t="str">
        <f>IFERROR(VLOOKUP(O25,'【参考】数式用'!$AY$5:$AY$13,1,FALSE),"")</f>
        <v/>
      </c>
      <c r="AH25" s="872" t="str">
        <f>IFERROR(VLOOKUP(N25,'【参考】数式用'!$BA$2:$BB$44,2,FALSE),"")</f>
        <v/>
      </c>
      <c r="AI25" s="877" t="str">
        <f t="shared" si="0"/>
        <v/>
      </c>
      <c r="AJ25" s="882" t="str">
        <f t="shared" si="1"/>
        <v/>
      </c>
      <c r="AK25" s="888"/>
      <c r="AL25" s="888"/>
      <c r="AM25" s="658"/>
      <c r="AN25" s="658"/>
    </row>
    <row r="26" spans="1:46" ht="30" customHeight="1">
      <c r="A26" s="669">
        <v>13</v>
      </c>
      <c r="B26" s="683" t="str">
        <f>IF(基本情報入力シート!C51="","",基本情報入力シート!C51)</f>
        <v/>
      </c>
      <c r="C26" s="693"/>
      <c r="D26" s="693"/>
      <c r="E26" s="693"/>
      <c r="F26" s="693"/>
      <c r="G26" s="693"/>
      <c r="H26" s="693"/>
      <c r="I26" s="707"/>
      <c r="J26" s="715" t="str">
        <f>IF(基本情報入力シート!M51="","",基本情報入力シート!M51)</f>
        <v/>
      </c>
      <c r="K26" s="716" t="str">
        <f>IF(基本情報入力シート!R51="","",基本情報入力シート!R51)</f>
        <v/>
      </c>
      <c r="L26" s="716" t="str">
        <f>IF(基本情報入力シート!W51="","",基本情報入力シート!W51)</f>
        <v/>
      </c>
      <c r="M26" s="715" t="str">
        <f>IF(基本情報入力シート!X51="","",基本情報入力シート!X51)</f>
        <v/>
      </c>
      <c r="N26" s="737" t="str">
        <f>IF(基本情報入力シート!Y51="","",基本情報入力シート!Y51)</f>
        <v/>
      </c>
      <c r="O26" s="747"/>
      <c r="P26" s="756"/>
      <c r="Q26" s="763"/>
      <c r="R26" s="768"/>
      <c r="S26" s="773" t="str">
        <f>IFERROR(ROUNDDOWN(Q26*VLOOKUP(N26,'【参考】数式用'!$AR$2:$AW$44,MATCH(P26,'【参考】数式用'!$AT$4:$AW$4)+2,FALSE)*0.5,0),"")</f>
        <v/>
      </c>
      <c r="T26" s="779"/>
      <c r="U26" s="786" t="str">
        <f>IFERROR(IF(AG26&lt;&gt;"",Q26*VLOOKUP(N26,'【参考】数式用'!$AG$2:$AL$44,MATCH(P26,'【参考】数式用'!$AI$4:$AL$4,0)+2,0),""),"")</f>
        <v/>
      </c>
      <c r="V26" s="778"/>
      <c r="W26" s="802"/>
      <c r="X26" s="810"/>
      <c r="Y26" s="755"/>
      <c r="Z26" s="822"/>
      <c r="AA26" s="827" t="str">
        <f>IFERROR(IF(Y26="ー","",ROUNDDOWN(Z26*VLOOKUP(N26,'【参考】数式用'!$AR$2:$AW$44,MATCH(Y26,'【参考】数式用'!$AT$4:$AW$4)+2,FALSE)*0.5,0)),"")</f>
        <v/>
      </c>
      <c r="AB26" s="836"/>
      <c r="AC26" s="786" t="str">
        <f>IFERROR(IF(AG26&lt;&gt;"",Z26*VLOOKUP(N26,'【参考】数式用'!$AG$2:$AL$44,MATCH(Y26,'【参考】数式用'!$AI$4:$AL$4,0)+2,0),""),"")</f>
        <v/>
      </c>
      <c r="AD26" s="786"/>
      <c r="AE26" s="852"/>
      <c r="AF26" s="861"/>
      <c r="AG26" s="866" t="str">
        <f>IFERROR(VLOOKUP(O26,'【参考】数式用'!$AY$5:$AY$13,1,FALSE),"")</f>
        <v/>
      </c>
      <c r="AH26" s="872" t="str">
        <f>IFERROR(VLOOKUP(N26,'【参考】数式用'!$BA$2:$BB$44,2,FALSE),"")</f>
        <v/>
      </c>
      <c r="AI26" s="877" t="str">
        <f t="shared" si="0"/>
        <v/>
      </c>
      <c r="AJ26" s="882" t="str">
        <f t="shared" si="1"/>
        <v/>
      </c>
      <c r="AK26" s="888"/>
      <c r="AL26" s="888"/>
      <c r="AM26" s="658"/>
      <c r="AN26" s="658"/>
    </row>
    <row r="27" spans="1:46" ht="30" customHeight="1">
      <c r="A27" s="669">
        <v>14</v>
      </c>
      <c r="B27" s="683" t="str">
        <f>IF(基本情報入力シート!C52="","",基本情報入力シート!C52)</f>
        <v/>
      </c>
      <c r="C27" s="693"/>
      <c r="D27" s="693"/>
      <c r="E27" s="693"/>
      <c r="F27" s="693"/>
      <c r="G27" s="693"/>
      <c r="H27" s="693"/>
      <c r="I27" s="707"/>
      <c r="J27" s="715" t="str">
        <f>IF(基本情報入力シート!M52="","",基本情報入力シート!M52)</f>
        <v/>
      </c>
      <c r="K27" s="716" t="str">
        <f>IF(基本情報入力シート!R52="","",基本情報入力シート!R52)</f>
        <v/>
      </c>
      <c r="L27" s="716" t="str">
        <f>IF(基本情報入力シート!W52="","",基本情報入力シート!W52)</f>
        <v/>
      </c>
      <c r="M27" s="715" t="str">
        <f>IF(基本情報入力シート!X52="","",基本情報入力シート!X52)</f>
        <v/>
      </c>
      <c r="N27" s="737" t="str">
        <f>IF(基本情報入力シート!Y52="","",基本情報入力シート!Y52)</f>
        <v/>
      </c>
      <c r="O27" s="747"/>
      <c r="P27" s="757"/>
      <c r="Q27" s="763"/>
      <c r="R27" s="768"/>
      <c r="S27" s="773" t="str">
        <f>IFERROR(ROUNDDOWN(Q27*VLOOKUP(N27,'【参考】数式用'!$AR$2:$AW$44,MATCH(P27,'【参考】数式用'!$AT$4:$AW$4)+2,FALSE)*0.5,0),"")</f>
        <v/>
      </c>
      <c r="T27" s="778"/>
      <c r="U27" s="786" t="str">
        <f>IFERROR(IF(AG27&lt;&gt;"",Q27*VLOOKUP(N27,'【参考】数式用'!$AG$2:$AL$44,MATCH(P27,'【参考】数式用'!$AI$4:$AL$4,0)+2,0),""),"")</f>
        <v/>
      </c>
      <c r="V27" s="778"/>
      <c r="W27" s="802"/>
      <c r="X27" s="810"/>
      <c r="Y27" s="755"/>
      <c r="Z27" s="822"/>
      <c r="AA27" s="827" t="str">
        <f>IFERROR(IF(Y27="ー","",ROUNDDOWN(Z27*VLOOKUP(N27,'【参考】数式用'!$AR$2:$AW$44,MATCH(Y27,'【参考】数式用'!$AT$4:$AW$4)+2,FALSE)*0.5,0)),"")</f>
        <v/>
      </c>
      <c r="AB27" s="836"/>
      <c r="AC27" s="786" t="str">
        <f>IFERROR(IF(AG27&lt;&gt;"",Z27*VLOOKUP(N27,'【参考】数式用'!$AG$2:$AL$44,MATCH(Y27,'【参考】数式用'!$AI$4:$AL$4,0)+2,0),""),"")</f>
        <v/>
      </c>
      <c r="AD27" s="786"/>
      <c r="AE27" s="852"/>
      <c r="AF27" s="861"/>
      <c r="AG27" s="866" t="str">
        <f>IFERROR(VLOOKUP(O27,'【参考】数式用'!$AY$5:$AY$13,1,FALSE),"")</f>
        <v/>
      </c>
      <c r="AH27" s="872" t="str">
        <f>IFERROR(VLOOKUP(N27,'【参考】数式用'!$BA$2:$BB$44,2,FALSE),"")</f>
        <v/>
      </c>
      <c r="AI27" s="877" t="str">
        <f t="shared" si="0"/>
        <v/>
      </c>
      <c r="AJ27" s="882" t="str">
        <f t="shared" si="1"/>
        <v/>
      </c>
      <c r="AK27" s="888"/>
      <c r="AL27" s="888"/>
      <c r="AM27" s="658"/>
      <c r="AN27" s="658"/>
    </row>
    <row r="28" spans="1:46" ht="30" customHeight="1">
      <c r="A28" s="669">
        <v>15</v>
      </c>
      <c r="B28" s="683" t="str">
        <f>IF(基本情報入力シート!C53="","",基本情報入力シート!C53)</f>
        <v/>
      </c>
      <c r="C28" s="693"/>
      <c r="D28" s="693"/>
      <c r="E28" s="693"/>
      <c r="F28" s="693"/>
      <c r="G28" s="693"/>
      <c r="H28" s="693"/>
      <c r="I28" s="707"/>
      <c r="J28" s="715" t="str">
        <f>IF(基本情報入力シート!M53="","",基本情報入力シート!M53)</f>
        <v/>
      </c>
      <c r="K28" s="716" t="str">
        <f>IF(基本情報入力シート!R53="","",基本情報入力シート!R53)</f>
        <v/>
      </c>
      <c r="L28" s="716" t="str">
        <f>IF(基本情報入力シート!W53="","",基本情報入力シート!W53)</f>
        <v/>
      </c>
      <c r="M28" s="715" t="str">
        <f>IF(基本情報入力シート!X53="","",基本情報入力シート!X53)</f>
        <v/>
      </c>
      <c r="N28" s="737" t="str">
        <f>IF(基本情報入力シート!Y53="","",基本情報入力シート!Y53)</f>
        <v/>
      </c>
      <c r="O28" s="747"/>
      <c r="P28" s="757"/>
      <c r="Q28" s="763"/>
      <c r="R28" s="768"/>
      <c r="S28" s="773" t="str">
        <f>IFERROR(ROUNDDOWN(Q28*VLOOKUP(N28,'【参考】数式用'!$AR$2:$AW$44,MATCH(P28,'【参考】数式用'!$AT$4:$AW$4)+2,FALSE)*0.5,0),"")</f>
        <v/>
      </c>
      <c r="T28" s="778"/>
      <c r="U28" s="786" t="str">
        <f>IFERROR(IF(AG28&lt;&gt;"",Q28*VLOOKUP(N28,'【参考】数式用'!$AG$2:$AL$44,MATCH(P28,'【参考】数式用'!$AI$4:$AL$4,0)+2,0),""),"")</f>
        <v/>
      </c>
      <c r="V28" s="778"/>
      <c r="W28" s="802"/>
      <c r="X28" s="810"/>
      <c r="Y28" s="755"/>
      <c r="Z28" s="822"/>
      <c r="AA28" s="827" t="str">
        <f>IFERROR(IF(Y28="ー","",ROUNDDOWN(Z28*VLOOKUP(N28,'【参考】数式用'!$AR$2:$AW$44,MATCH(Y28,'【参考】数式用'!$AT$4:$AW$4)+2,FALSE)*0.5,0)),"")</f>
        <v/>
      </c>
      <c r="AB28" s="836"/>
      <c r="AC28" s="786" t="str">
        <f>IFERROR(IF(AG28&lt;&gt;"",Z28*VLOOKUP(N28,'【参考】数式用'!$AG$2:$AL$44,MATCH(Y28,'【参考】数式用'!$AI$4:$AL$4,0)+2,0),""),"")</f>
        <v/>
      </c>
      <c r="AD28" s="786"/>
      <c r="AE28" s="852"/>
      <c r="AF28" s="861"/>
      <c r="AG28" s="866" t="str">
        <f>IFERROR(VLOOKUP(O28,'【参考】数式用'!$AY$5:$AY$13,1,FALSE),"")</f>
        <v/>
      </c>
      <c r="AH28" s="872" t="str">
        <f>IFERROR(VLOOKUP(N28,'【参考】数式用'!$BA$2:$BB$44,2,FALSE),"")</f>
        <v/>
      </c>
      <c r="AI28" s="877" t="str">
        <f t="shared" si="0"/>
        <v/>
      </c>
      <c r="AJ28" s="882" t="str">
        <f t="shared" si="1"/>
        <v/>
      </c>
      <c r="AK28" s="888"/>
      <c r="AL28" s="888"/>
      <c r="AM28" s="658"/>
      <c r="AN28" s="658"/>
    </row>
    <row r="29" spans="1:46" ht="30" customHeight="1">
      <c r="A29" s="669">
        <v>16</v>
      </c>
      <c r="B29" s="683" t="str">
        <f>IF(基本情報入力シート!C54="","",基本情報入力シート!C54)</f>
        <v/>
      </c>
      <c r="C29" s="693"/>
      <c r="D29" s="693"/>
      <c r="E29" s="693"/>
      <c r="F29" s="693"/>
      <c r="G29" s="693"/>
      <c r="H29" s="693"/>
      <c r="I29" s="707"/>
      <c r="J29" s="716" t="str">
        <f>IF(基本情報入力シート!M54="","",基本情報入力シート!M54)</f>
        <v/>
      </c>
      <c r="K29" s="716" t="str">
        <f>IF(基本情報入力シート!R54="","",基本情報入力シート!R54)</f>
        <v/>
      </c>
      <c r="L29" s="716" t="str">
        <f>IF(基本情報入力シート!W54="","",基本情報入力シート!W54)</f>
        <v/>
      </c>
      <c r="M29" s="716" t="str">
        <f>IF(基本情報入力シート!X54="","",基本情報入力シート!X54)</f>
        <v/>
      </c>
      <c r="N29" s="737" t="str">
        <f>IF(基本情報入力シート!Y54="","",基本情報入力シート!Y54)</f>
        <v/>
      </c>
      <c r="O29" s="747"/>
      <c r="P29" s="756"/>
      <c r="Q29" s="763"/>
      <c r="R29" s="768"/>
      <c r="S29" s="773" t="str">
        <f>IFERROR(ROUNDDOWN(Q29*VLOOKUP(N29,'【参考】数式用'!$AR$2:$AW$44,MATCH(P29,'【参考】数式用'!$AT$4:$AW$4)+2,FALSE)*0.5,0),"")</f>
        <v/>
      </c>
      <c r="T29" s="779"/>
      <c r="U29" s="786" t="str">
        <f>IFERROR(IF(AG29&lt;&gt;"",Q29*VLOOKUP(N29,'【参考】数式用'!$AG$2:$AL$44,MATCH(P29,'【参考】数式用'!$AI$4:$AL$4,0)+2,0),""),"")</f>
        <v/>
      </c>
      <c r="V29" s="778"/>
      <c r="W29" s="802"/>
      <c r="X29" s="810"/>
      <c r="Y29" s="755"/>
      <c r="Z29" s="822"/>
      <c r="AA29" s="827" t="str">
        <f>IFERROR(IF(Y29="ー","",ROUNDDOWN(Z29*VLOOKUP(N29,'【参考】数式用'!$AR$2:$AW$44,MATCH(Y29,'【参考】数式用'!$AT$4:$AW$4)+2,FALSE)*0.5,0)),"")</f>
        <v/>
      </c>
      <c r="AB29" s="836"/>
      <c r="AC29" s="786" t="str">
        <f>IFERROR(IF(AG29&lt;&gt;"",Z29*VLOOKUP(N29,'【参考】数式用'!$AG$2:$AL$44,MATCH(Y29,'【参考】数式用'!$AI$4:$AL$4,0)+2,0),""),"")</f>
        <v/>
      </c>
      <c r="AD29" s="786"/>
      <c r="AE29" s="852"/>
      <c r="AF29" s="861"/>
      <c r="AG29" s="866" t="str">
        <f>IFERROR(VLOOKUP(O29,'【参考】数式用'!$AY$5:$AY$13,1,FALSE),"")</f>
        <v/>
      </c>
      <c r="AH29" s="872" t="str">
        <f>IFERROR(VLOOKUP(N29,'【参考】数式用'!$BA$2:$BB$44,2,FALSE),"")</f>
        <v/>
      </c>
      <c r="AI29" s="877" t="str">
        <f t="shared" si="0"/>
        <v/>
      </c>
      <c r="AJ29" s="882" t="str">
        <f t="shared" si="1"/>
        <v/>
      </c>
      <c r="AK29" s="888"/>
      <c r="AL29" s="888"/>
      <c r="AM29" s="658"/>
      <c r="AN29" s="658"/>
    </row>
    <row r="30" spans="1:46" s="1" customFormat="1" ht="30" customHeight="1">
      <c r="A30" s="669">
        <v>17</v>
      </c>
      <c r="B30" s="683" t="str">
        <f>IF(基本情報入力シート!C55="","",基本情報入力シート!C55)</f>
        <v/>
      </c>
      <c r="C30" s="693"/>
      <c r="D30" s="693"/>
      <c r="E30" s="693"/>
      <c r="F30" s="693"/>
      <c r="G30" s="693"/>
      <c r="H30" s="693"/>
      <c r="I30" s="707"/>
      <c r="J30" s="715" t="str">
        <f>IF(基本情報入力シート!M55="","",基本情報入力シート!M55)</f>
        <v/>
      </c>
      <c r="K30" s="716" t="str">
        <f>IF(基本情報入力シート!R55="","",基本情報入力シート!R55)</f>
        <v/>
      </c>
      <c r="L30" s="716" t="str">
        <f>IF(基本情報入力シート!W55="","",基本情報入力シート!W55)</f>
        <v/>
      </c>
      <c r="M30" s="715" t="str">
        <f>IF(基本情報入力シート!X55="","",基本情報入力シート!X55)</f>
        <v/>
      </c>
      <c r="N30" s="737" t="str">
        <f>IF(基本情報入力シート!Y55="","",基本情報入力シート!Y55)</f>
        <v/>
      </c>
      <c r="O30" s="747"/>
      <c r="P30" s="757"/>
      <c r="Q30" s="763"/>
      <c r="R30" s="768"/>
      <c r="S30" s="773" t="str">
        <f>IFERROR(ROUNDDOWN(Q30*VLOOKUP(N30,'【参考】数式用'!$AR$2:$AW$44,MATCH(P30,'【参考】数式用'!$AT$4:$AW$4)+2,FALSE)*0.5,0),"")</f>
        <v/>
      </c>
      <c r="T30" s="778"/>
      <c r="U30" s="786" t="str">
        <f>IFERROR(IF(AG30&lt;&gt;"",Q30*VLOOKUP(N30,'【参考】数式用'!$AG$2:$AL$44,MATCH(P30,'【参考】数式用'!$AI$4:$AL$4,0)+2,0),""),"")</f>
        <v/>
      </c>
      <c r="V30" s="778"/>
      <c r="W30" s="802"/>
      <c r="X30" s="810"/>
      <c r="Y30" s="755"/>
      <c r="Z30" s="822"/>
      <c r="AA30" s="827" t="str">
        <f>IFERROR(IF(Y30="ー","",ROUNDDOWN(Z30*VLOOKUP(N30,'【参考】数式用'!$AR$2:$AW$44,MATCH(Y30,'【参考】数式用'!$AT$4:$AW$4)+2,FALSE)*0.5,0)),"")</f>
        <v/>
      </c>
      <c r="AB30" s="836"/>
      <c r="AC30" s="786" t="str">
        <f>IFERROR(IF(AG30&lt;&gt;"",Z30*VLOOKUP(N30,'【参考】数式用'!$AG$2:$AL$44,MATCH(Y30,'【参考】数式用'!$AI$4:$AL$4,0)+2,0),""),"")</f>
        <v/>
      </c>
      <c r="AD30" s="786"/>
      <c r="AE30" s="852"/>
      <c r="AF30" s="861"/>
      <c r="AG30" s="866" t="str">
        <f>IFERROR(VLOOKUP(O30,'【参考】数式用'!$AY$5:$AY$13,1,FALSE),"")</f>
        <v/>
      </c>
      <c r="AH30" s="872" t="str">
        <f>IFERROR(VLOOKUP(N30,'【参考】数式用'!$BA$2:$BB$44,2,FALSE),"")</f>
        <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
      </c>
      <c r="C31" s="693"/>
      <c r="D31" s="693"/>
      <c r="E31" s="693"/>
      <c r="F31" s="693"/>
      <c r="G31" s="693"/>
      <c r="H31" s="693"/>
      <c r="I31" s="707"/>
      <c r="J31" s="715" t="str">
        <f>IF(基本情報入力シート!M56="","",基本情報入力シート!M56)</f>
        <v/>
      </c>
      <c r="K31" s="716" t="str">
        <f>IF(基本情報入力シート!R56="","",基本情報入力シート!R56)</f>
        <v/>
      </c>
      <c r="L31" s="716" t="str">
        <f>IF(基本情報入力シート!W56="","",基本情報入力シート!W56)</f>
        <v/>
      </c>
      <c r="M31" s="715" t="str">
        <f>IF(基本情報入力シート!X56="","",基本情報入力シート!X56)</f>
        <v/>
      </c>
      <c r="N31" s="737" t="str">
        <f>IF(基本情報入力シート!Y56="","",基本情報入力シート!Y56)</f>
        <v/>
      </c>
      <c r="O31" s="747"/>
      <c r="P31" s="757"/>
      <c r="Q31" s="763"/>
      <c r="R31" s="768"/>
      <c r="S31" s="773" t="str">
        <f>IFERROR(ROUNDDOWN(Q31*VLOOKUP(N31,'【参考】数式用'!$AR$2:$AW$44,MATCH(P31,'【参考】数式用'!$AT$4:$AW$4)+2,FALSE)*0.5,0),"")</f>
        <v/>
      </c>
      <c r="T31" s="778"/>
      <c r="U31" s="786" t="str">
        <f>IFERROR(IF(AG31&lt;&gt;"",Q31*VLOOKUP(N31,'【参考】数式用'!$AG$2:$AL$44,MATCH(P31,'【参考】数式用'!$AI$4:$AL$4,0)+2,0),""),"")</f>
        <v/>
      </c>
      <c r="V31" s="778"/>
      <c r="W31" s="802"/>
      <c r="X31" s="810"/>
      <c r="Y31" s="755"/>
      <c r="Z31" s="822"/>
      <c r="AA31" s="827" t="str">
        <f>IFERROR(IF(Y31="ー","",ROUNDDOWN(Z31*VLOOKUP(N31,'【参考】数式用'!$AR$2:$AW$44,MATCH(Y31,'【参考】数式用'!$AT$4:$AW$4)+2,FALSE)*0.5,0)),"")</f>
        <v/>
      </c>
      <c r="AB31" s="836"/>
      <c r="AC31" s="786" t="str">
        <f>IFERROR(IF(AG31&lt;&gt;"",Z31*VLOOKUP(N31,'【参考】数式用'!$AG$2:$AL$44,MATCH(Y31,'【参考】数式用'!$AI$4:$AL$4,0)+2,0),""),"")</f>
        <v/>
      </c>
      <c r="AD31" s="786"/>
      <c r="AE31" s="852"/>
      <c r="AF31" s="861"/>
      <c r="AG31" s="866" t="str">
        <f>IFERROR(VLOOKUP(O31,'【参考】数式用'!$AY$5:$AY$13,1,FALSE),"")</f>
        <v/>
      </c>
      <c r="AH31" s="872" t="str">
        <f>IFERROR(VLOOKUP(N31,'【参考】数式用'!$BA$2:$BB$44,2,FALSE),"")</f>
        <v/>
      </c>
      <c r="AI31" s="877" t="str">
        <f t="shared" si="0"/>
        <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
      </c>
      <c r="C32" s="693"/>
      <c r="D32" s="693"/>
      <c r="E32" s="693"/>
      <c r="F32" s="693"/>
      <c r="G32" s="693"/>
      <c r="H32" s="693"/>
      <c r="I32" s="707"/>
      <c r="J32" s="715" t="str">
        <f>IF(基本情報入力シート!M57="","",基本情報入力シート!M57)</f>
        <v/>
      </c>
      <c r="K32" s="716" t="str">
        <f>IF(基本情報入力シート!R57="","",基本情報入力シート!R57)</f>
        <v/>
      </c>
      <c r="L32" s="716" t="str">
        <f>IF(基本情報入力シート!W57="","",基本情報入力シート!W57)</f>
        <v/>
      </c>
      <c r="M32" s="715" t="str">
        <f>IF(基本情報入力シート!X57="","",基本情報入力シート!X57)</f>
        <v/>
      </c>
      <c r="N32" s="737" t="str">
        <f>IF(基本情報入力シート!Y57="","",基本情報入力シート!Y57)</f>
        <v/>
      </c>
      <c r="O32" s="747"/>
      <c r="P32" s="756"/>
      <c r="Q32" s="763"/>
      <c r="R32" s="768"/>
      <c r="S32" s="773" t="str">
        <f>IFERROR(ROUNDDOWN(Q32*VLOOKUP(N32,'【参考】数式用'!$AR$2:$AW$44,MATCH(P32,'【参考】数式用'!$AT$4:$AW$4)+2,FALSE)*0.5,0),"")</f>
        <v/>
      </c>
      <c r="T32" s="779"/>
      <c r="U32" s="786" t="str">
        <f>IFERROR(IF(AG32&lt;&gt;"",Q32*VLOOKUP(N32,'【参考】数式用'!$AG$2:$AL$44,MATCH(P32,'【参考】数式用'!$AI$4:$AL$4,0)+2,0),""),"")</f>
        <v/>
      </c>
      <c r="V32" s="778"/>
      <c r="W32" s="802"/>
      <c r="X32" s="810"/>
      <c r="Y32" s="755"/>
      <c r="Z32" s="822"/>
      <c r="AA32" s="827" t="str">
        <f>IFERROR(IF(Y32="ー","",ROUNDDOWN(Z32*VLOOKUP(N32,'【参考】数式用'!$AR$2:$AW$44,MATCH(Y32,'【参考】数式用'!$AT$4:$AW$4)+2,FALSE)*0.5,0)),"")</f>
        <v/>
      </c>
      <c r="AB32" s="836"/>
      <c r="AC32" s="786" t="str">
        <f>IFERROR(IF(AG32&lt;&gt;"",Z32*VLOOKUP(N32,'【参考】数式用'!$AG$2:$AL$44,MATCH(Y32,'【参考】数式用'!$AI$4:$AL$4,0)+2,0),""),"")</f>
        <v/>
      </c>
      <c r="AD32" s="786"/>
      <c r="AE32" s="852"/>
      <c r="AF32" s="861"/>
      <c r="AG32" s="866" t="str">
        <f>IFERROR(VLOOKUP(O32,'【参考】数式用'!$AY$5:$AY$13,1,FALSE),"")</f>
        <v/>
      </c>
      <c r="AH32" s="872" t="str">
        <f>IFERROR(VLOOKUP(N32,'【参考】数式用'!$BA$2:$BB$44,2,FALSE),"")</f>
        <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
      </c>
      <c r="C33" s="693"/>
      <c r="D33" s="693"/>
      <c r="E33" s="693"/>
      <c r="F33" s="693"/>
      <c r="G33" s="693"/>
      <c r="H33" s="693"/>
      <c r="I33" s="707"/>
      <c r="J33" s="715" t="str">
        <f>IF(基本情報入力シート!M58="","",基本情報入力シート!M58)</f>
        <v/>
      </c>
      <c r="K33" s="716" t="str">
        <f>IF(基本情報入力シート!R58="","",基本情報入力シート!R58)</f>
        <v/>
      </c>
      <c r="L33" s="716" t="str">
        <f>IF(基本情報入力シート!W58="","",基本情報入力シート!W58)</f>
        <v/>
      </c>
      <c r="M33" s="715" t="str">
        <f>IF(基本情報入力シート!X58="","",基本情報入力シート!X58)</f>
        <v/>
      </c>
      <c r="N33" s="737" t="str">
        <f>IF(基本情報入力シート!Y58="","",基本情報入力シート!Y58)</f>
        <v/>
      </c>
      <c r="O33" s="747"/>
      <c r="P33" s="756"/>
      <c r="Q33" s="763"/>
      <c r="R33" s="768"/>
      <c r="S33" s="773" t="str">
        <f>IFERROR(ROUNDDOWN(Q33*VLOOKUP(N33,'【参考】数式用'!$AR$2:$AW$44,MATCH(P33,'【参考】数式用'!$AT$4:$AW$4)+2,FALSE)*0.5,0),"")</f>
        <v/>
      </c>
      <c r="T33" s="778"/>
      <c r="U33" s="786" t="str">
        <f>IFERROR(IF(AG33&lt;&gt;"",Q33*VLOOKUP(N33,'【参考】数式用'!$AG$2:$AL$44,MATCH(P33,'【参考】数式用'!$AI$4:$AL$4,0)+2,0),""),"")</f>
        <v/>
      </c>
      <c r="V33" s="778"/>
      <c r="W33" s="802"/>
      <c r="X33" s="810"/>
      <c r="Y33" s="755"/>
      <c r="Z33" s="822"/>
      <c r="AA33" s="827" t="str">
        <f>IFERROR(IF(Y33="ー","",ROUNDDOWN(Z33*VLOOKUP(N33,'【参考】数式用'!$AR$2:$AW$44,MATCH(Y33,'【参考】数式用'!$AT$4:$AW$4)+2,FALSE)*0.5,0)),"")</f>
        <v/>
      </c>
      <c r="AB33" s="836"/>
      <c r="AC33" s="786" t="str">
        <f>IFERROR(IF(AG33&lt;&gt;"",Z33*VLOOKUP(N33,'【参考】数式用'!$AG$2:$AL$44,MATCH(Y33,'【参考】数式用'!$AI$4:$AL$4,0)+2,0),""),"")</f>
        <v/>
      </c>
      <c r="AD33" s="786"/>
      <c r="AE33" s="852"/>
      <c r="AF33" s="861"/>
      <c r="AG33" s="866" t="str">
        <f>IFERROR(VLOOKUP(O33,'【参考】数式用'!$AY$5:$AY$13,1,FALSE),"")</f>
        <v/>
      </c>
      <c r="AH33" s="872" t="str">
        <f>IFERROR(VLOOKUP(N33,'【参考】数式用'!$BA$2:$BB$44,2,FALSE),"")</f>
        <v/>
      </c>
      <c r="AI33" s="877" t="str">
        <f t="shared" si="0"/>
        <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
      </c>
      <c r="C34" s="693"/>
      <c r="D34" s="693"/>
      <c r="E34" s="693"/>
      <c r="F34" s="693"/>
      <c r="G34" s="693"/>
      <c r="H34" s="693"/>
      <c r="I34" s="707"/>
      <c r="J34" s="716" t="str">
        <f>IF(基本情報入力シート!M59="","",基本情報入力シート!M59)</f>
        <v/>
      </c>
      <c r="K34" s="716" t="str">
        <f>IF(基本情報入力シート!R59="","",基本情報入力シート!R59)</f>
        <v/>
      </c>
      <c r="L34" s="716" t="str">
        <f>IF(基本情報入力シート!W59="","",基本情報入力シート!W59)</f>
        <v/>
      </c>
      <c r="M34" s="716" t="str">
        <f>IF(基本情報入力シート!X59="","",基本情報入力シート!X59)</f>
        <v/>
      </c>
      <c r="N34" s="737" t="str">
        <f>IF(基本情報入力シート!Y59="","",基本情報入力シート!Y59)</f>
        <v/>
      </c>
      <c r="O34" s="747"/>
      <c r="P34" s="757"/>
      <c r="Q34" s="763"/>
      <c r="R34" s="768"/>
      <c r="S34" s="773" t="str">
        <f>IFERROR(ROUNDDOWN(Q34*VLOOKUP(N34,'【参考】数式用'!$AR$2:$AW$44,MATCH(P34,'【参考】数式用'!$AT$4:$AW$4)+2,FALSE)*0.5,0),"")</f>
        <v/>
      </c>
      <c r="T34" s="778"/>
      <c r="U34" s="786" t="str">
        <f>IFERROR(IF(AG34&lt;&gt;"",Q34*VLOOKUP(N34,'【参考】数式用'!$AG$2:$AL$44,MATCH(P34,'【参考】数式用'!$AI$4:$AL$4,0)+2,0),""),"")</f>
        <v/>
      </c>
      <c r="V34" s="778"/>
      <c r="W34" s="802"/>
      <c r="X34" s="810"/>
      <c r="Y34" s="755"/>
      <c r="Z34" s="822"/>
      <c r="AA34" s="827" t="str">
        <f>IFERROR(IF(Y34="ー","",ROUNDDOWN(Z34*VLOOKUP(N34,'【参考】数式用'!$AR$2:$AW$44,MATCH(Y34,'【参考】数式用'!$AT$4:$AW$4)+2,FALSE)*0.5,0)),"")</f>
        <v/>
      </c>
      <c r="AB34" s="836"/>
      <c r="AC34" s="786" t="str">
        <f>IFERROR(IF(AG34&lt;&gt;"",Z34*VLOOKUP(N34,'【参考】数式用'!$AG$2:$AL$44,MATCH(Y34,'【参考】数式用'!$AI$4:$AL$4,0)+2,0),""),"")</f>
        <v/>
      </c>
      <c r="AD34" s="786"/>
      <c r="AE34" s="852"/>
      <c r="AF34" s="861"/>
      <c r="AG34" s="867" t="str">
        <f>IFERROR(VLOOKUP(O34,'【参考】数式用'!$AY$5:$AY$13,1,FALSE),"")</f>
        <v/>
      </c>
      <c r="AH34" s="873" t="str">
        <f>IFERROR(VLOOKUP(N34,'【参考】数式用'!$BA$2:$BB$44,2,FALSE),"")</f>
        <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
      </c>
      <c r="C35" s="694"/>
      <c r="D35" s="694"/>
      <c r="E35" s="694"/>
      <c r="F35" s="694"/>
      <c r="G35" s="694"/>
      <c r="H35" s="694"/>
      <c r="I35" s="708"/>
      <c r="J35" s="717" t="str">
        <f>IF(基本情報入力シート!M60="","",基本情報入力シート!M60)</f>
        <v/>
      </c>
      <c r="K35" s="724" t="str">
        <f>IF(基本情報入力シート!R60="","",基本情報入力シート!R60)</f>
        <v/>
      </c>
      <c r="L35" s="724" t="str">
        <f>IF(基本情報入力シート!W60="","",基本情報入力シート!W60)</f>
        <v/>
      </c>
      <c r="M35" s="717" t="str">
        <f>IF(基本情報入力シート!X60="","",基本情報入力シート!X60)</f>
        <v/>
      </c>
      <c r="N35" s="738" t="str">
        <f>IF(基本情報入力シート!Y60="","",基本情報入力シート!Y60)</f>
        <v/>
      </c>
      <c r="O35" s="747"/>
      <c r="P35" s="757"/>
      <c r="Q35" s="763"/>
      <c r="R35" s="768"/>
      <c r="S35" s="774" t="str">
        <f>IFERROR(ROUNDDOWN(Q35*VLOOKUP(N35,'【参考】数式用'!$AR$2:$AW$44,MATCH(P35,'【参考】数式用'!$AT$4:$AW$4)+2,FALSE)*0.5,0),"")</f>
        <v/>
      </c>
      <c r="T35" s="779"/>
      <c r="U35" s="787" t="str">
        <f>IFERROR(IF(AG35&lt;&gt;"",Q35*VLOOKUP(N35,'【参考】数式用'!$AG$2:$AL$44,MATCH(P35,'【参考】数式用'!$AI$4:$AL$4,0)+2,0),""),"")</f>
        <v/>
      </c>
      <c r="V35" s="793"/>
      <c r="W35" s="802"/>
      <c r="X35" s="810"/>
      <c r="Y35" s="755"/>
      <c r="Z35" s="802"/>
      <c r="AA35" s="828" t="str">
        <f>IFERROR(IF(Y35="ー","",ROUNDDOWN(Z35*VLOOKUP(N35,'【参考】数式用'!$AR$2:$AW$44,MATCH(Y35,'【参考】数式用'!$AT$4:$AW$4)+2,FALSE)*0.5,0)),"")</f>
        <v/>
      </c>
      <c r="AB35" s="837"/>
      <c r="AC35" s="787" t="str">
        <f>IFERROR(IF(AG35&lt;&gt;"",Z35*VLOOKUP(N35,'【参考】数式用'!$AG$2:$AL$44,MATCH(Y35,'【参考】数式用'!$AI$4:$AL$4,0)+2,0),""),"")</f>
        <v/>
      </c>
      <c r="AD35" s="787"/>
      <c r="AE35" s="853"/>
      <c r="AF35" s="862"/>
      <c r="AG35" s="868" t="str">
        <f>IFERROR(VLOOKUP(O35,'【参考】数式用'!$AY$5:$AY$13,1,FALSE),"")</f>
        <v/>
      </c>
      <c r="AH35" s="874" t="str">
        <f>IFERROR(VLOOKUP(N35,'【参考】数式用'!$BA$2:$BB$44,2,FALSE),"")</f>
        <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
      </c>
      <c r="C36" s="693"/>
      <c r="D36" s="693"/>
      <c r="E36" s="693"/>
      <c r="F36" s="693"/>
      <c r="G36" s="693"/>
      <c r="H36" s="693"/>
      <c r="I36" s="707"/>
      <c r="J36" s="715" t="str">
        <f>IF(基本情報入力シート!M61="","",基本情報入力シート!M61)</f>
        <v/>
      </c>
      <c r="K36" s="716" t="str">
        <f>IF(基本情報入力シート!R61="","",基本情報入力シート!R61)</f>
        <v/>
      </c>
      <c r="L36" s="716" t="str">
        <f>IF(基本情報入力シート!W61="","",基本情報入力シート!W61)</f>
        <v/>
      </c>
      <c r="M36" s="715" t="str">
        <f>IF(基本情報入力シート!X61="","",基本情報入力シート!X61)</f>
        <v/>
      </c>
      <c r="N36" s="737" t="str">
        <f>IF(基本情報入力シート!Y61="","",基本情報入力シート!Y61)</f>
        <v/>
      </c>
      <c r="O36" s="747"/>
      <c r="P36" s="756"/>
      <c r="Q36" s="763"/>
      <c r="R36" s="768"/>
      <c r="S36" s="773" t="str">
        <f>IFERROR(ROUNDDOWN(Q36*VLOOKUP(N36,'【参考】数式用'!$AR$2:$AW$44,MATCH(P36,'【参考】数式用'!$AT$4:$AW$4)+2,FALSE)*0.5,0),"")</f>
        <v/>
      </c>
      <c r="T36" s="778"/>
      <c r="U36" s="786" t="str">
        <f>IFERROR(IF(AG36&lt;&gt;"",Q36*VLOOKUP(N36,'【参考】数式用'!$AG$2:$AL$44,MATCH(P36,'【参考】数式用'!$AI$4:$AL$4,0)+2,0),""),"")</f>
        <v/>
      </c>
      <c r="V36" s="778"/>
      <c r="W36" s="802"/>
      <c r="X36" s="810"/>
      <c r="Y36" s="755"/>
      <c r="Z36" s="822"/>
      <c r="AA36" s="827" t="str">
        <f>IFERROR(IF(Y36="ー","",ROUNDDOWN(Z36*VLOOKUP(N36,'【参考】数式用'!$AR$2:$AW$44,MATCH(Y36,'【参考】数式用'!$AT$4:$AW$4)+2,FALSE)*0.5,0)),"")</f>
        <v/>
      </c>
      <c r="AB36" s="836"/>
      <c r="AC36" s="786" t="str">
        <f>IFERROR(IF(AG36&lt;&gt;"",Z36*VLOOKUP(N36,'【参考】数式用'!$AG$2:$AL$44,MATCH(Y36,'【参考】数式用'!$AI$4:$AL$4,0)+2,0),""),"")</f>
        <v/>
      </c>
      <c r="AD36" s="786"/>
      <c r="AE36" s="852"/>
      <c r="AF36" s="861"/>
      <c r="AG36" s="866" t="str">
        <f>IFERROR(VLOOKUP(O36,'【参考】数式用'!$AY$5:$AY$13,1,FALSE),"")</f>
        <v/>
      </c>
      <c r="AH36" s="872" t="str">
        <f>IFERROR(VLOOKUP(N36,'【参考】数式用'!$BA$2:$BB$44,2,FALSE),"")</f>
        <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
      </c>
      <c r="C37" s="693"/>
      <c r="D37" s="693"/>
      <c r="E37" s="693"/>
      <c r="F37" s="693"/>
      <c r="G37" s="693"/>
      <c r="H37" s="693"/>
      <c r="I37" s="707"/>
      <c r="J37" s="715" t="str">
        <f>IF(基本情報入力シート!M62="","",基本情報入力シート!M62)</f>
        <v/>
      </c>
      <c r="K37" s="716" t="str">
        <f>IF(基本情報入力シート!R62="","",基本情報入力シート!R62)</f>
        <v/>
      </c>
      <c r="L37" s="716" t="str">
        <f>IF(基本情報入力シート!W62="","",基本情報入力シート!W62)</f>
        <v/>
      </c>
      <c r="M37" s="715" t="str">
        <f>IF(基本情報入力シート!X62="","",基本情報入力シート!X62)</f>
        <v/>
      </c>
      <c r="N37" s="737" t="str">
        <f>IF(基本情報入力シート!Y62="","",基本情報入力シート!Y62)</f>
        <v/>
      </c>
      <c r="O37" s="747"/>
      <c r="P37" s="757"/>
      <c r="Q37" s="763"/>
      <c r="R37" s="768"/>
      <c r="S37" s="773" t="str">
        <f>IFERROR(ROUNDDOWN(Q37*VLOOKUP(N37,'【参考】数式用'!$AR$2:$AW$44,MATCH(P37,'【参考】数式用'!$AT$4:$AW$4)+2,FALSE)*0.5,0),"")</f>
        <v/>
      </c>
      <c r="T37" s="778"/>
      <c r="U37" s="786" t="str">
        <f>IFERROR(IF(AG37&lt;&gt;"",Q37*VLOOKUP(N37,'【参考】数式用'!$AG$2:$AL$44,MATCH(P37,'【参考】数式用'!$AI$4:$AL$4,0)+2,0),""),"")</f>
        <v/>
      </c>
      <c r="V37" s="778"/>
      <c r="W37" s="802"/>
      <c r="X37" s="810"/>
      <c r="Y37" s="755"/>
      <c r="Z37" s="822"/>
      <c r="AA37" s="827" t="str">
        <f>IFERROR(IF(Y37="ー","",ROUNDDOWN(Z37*VLOOKUP(N37,'【参考】数式用'!$AR$2:$AW$44,MATCH(Y37,'【参考】数式用'!$AT$4:$AW$4)+2,FALSE)*0.5,0)),"")</f>
        <v/>
      </c>
      <c r="AB37" s="836"/>
      <c r="AC37" s="786" t="str">
        <f>IFERROR(IF(AG37&lt;&gt;"",Z37*VLOOKUP(N37,'【参考】数式用'!$AG$2:$AL$44,MATCH(Y37,'【参考】数式用'!$AI$4:$AL$4,0)+2,0),""),"")</f>
        <v/>
      </c>
      <c r="AD37" s="786"/>
      <c r="AE37" s="852"/>
      <c r="AF37" s="861"/>
      <c r="AG37" s="866" t="str">
        <f>IFERROR(VLOOKUP(O37,'【参考】数式用'!$AY$5:$AY$13,1,FALSE),"")</f>
        <v/>
      </c>
      <c r="AH37" s="872" t="str">
        <f>IFERROR(VLOOKUP(N37,'【参考】数式用'!$BA$2:$BB$44,2,FALSE),"")</f>
        <v/>
      </c>
      <c r="AI37" s="877" t="str">
        <f t="shared" si="0"/>
        <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
      </c>
      <c r="C38" s="693"/>
      <c r="D38" s="693"/>
      <c r="E38" s="693"/>
      <c r="F38" s="693"/>
      <c r="G38" s="693"/>
      <c r="H38" s="693"/>
      <c r="I38" s="707"/>
      <c r="J38" s="715" t="str">
        <f>IF(基本情報入力シート!M63="","",基本情報入力シート!M63)</f>
        <v/>
      </c>
      <c r="K38" s="716" t="str">
        <f>IF(基本情報入力シート!R63="","",基本情報入力シート!R63)</f>
        <v/>
      </c>
      <c r="L38" s="716" t="str">
        <f>IF(基本情報入力シート!W63="","",基本情報入力シート!W63)</f>
        <v/>
      </c>
      <c r="M38" s="715" t="str">
        <f>IF(基本情報入力シート!X63="","",基本情報入力シート!X63)</f>
        <v/>
      </c>
      <c r="N38" s="737" t="str">
        <f>IF(基本情報入力シート!Y63="","",基本情報入力シート!Y63)</f>
        <v/>
      </c>
      <c r="O38" s="747"/>
      <c r="P38" s="757"/>
      <c r="Q38" s="763"/>
      <c r="R38" s="768"/>
      <c r="S38" s="773" t="str">
        <f>IFERROR(ROUNDDOWN(Q38*VLOOKUP(N38,'【参考】数式用'!$AR$2:$AW$44,MATCH(P38,'【参考】数式用'!$AT$4:$AW$4)+2,FALSE)*0.5,0),"")</f>
        <v/>
      </c>
      <c r="T38" s="779"/>
      <c r="U38" s="786" t="str">
        <f>IFERROR(IF(AG38&lt;&gt;"",Q38*VLOOKUP(N38,'【参考】数式用'!$AG$2:$AL$44,MATCH(P38,'【参考】数式用'!$AI$4:$AL$4,0)+2,0),""),"")</f>
        <v/>
      </c>
      <c r="V38" s="778"/>
      <c r="W38" s="802"/>
      <c r="X38" s="810"/>
      <c r="Y38" s="755"/>
      <c r="Z38" s="822"/>
      <c r="AA38" s="827" t="str">
        <f>IFERROR(IF(Y38="ー","",ROUNDDOWN(Z38*VLOOKUP(N38,'【参考】数式用'!$AR$2:$AW$44,MATCH(Y38,'【参考】数式用'!$AT$4:$AW$4)+2,FALSE)*0.5,0)),"")</f>
        <v/>
      </c>
      <c r="AB38" s="836"/>
      <c r="AC38" s="786" t="str">
        <f>IFERROR(IF(AG38&lt;&gt;"",Z38*VLOOKUP(N38,'【参考】数式用'!$AG$2:$AL$44,MATCH(Y38,'【参考】数式用'!$AI$4:$AL$4,0)+2,0),""),"")</f>
        <v/>
      </c>
      <c r="AD38" s="786"/>
      <c r="AE38" s="852"/>
      <c r="AF38" s="861"/>
      <c r="AG38" s="866" t="str">
        <f>IFERROR(VLOOKUP(O38,'【参考】数式用'!$AY$5:$AY$13,1,FALSE),"")</f>
        <v/>
      </c>
      <c r="AH38" s="872" t="str">
        <f>IFERROR(VLOOKUP(N38,'【参考】数式用'!$BA$2:$BB$44,2,FALSE),"")</f>
        <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
      </c>
      <c r="C39" s="693"/>
      <c r="D39" s="693"/>
      <c r="E39" s="693"/>
      <c r="F39" s="693"/>
      <c r="G39" s="693"/>
      <c r="H39" s="693"/>
      <c r="I39" s="707"/>
      <c r="J39" s="715" t="str">
        <f>IF(基本情報入力シート!M64="","",基本情報入力シート!M64)</f>
        <v/>
      </c>
      <c r="K39" s="716" t="str">
        <f>IF(基本情報入力シート!R64="","",基本情報入力シート!R64)</f>
        <v/>
      </c>
      <c r="L39" s="716" t="str">
        <f>IF(基本情報入力シート!W64="","",基本情報入力シート!W64)</f>
        <v/>
      </c>
      <c r="M39" s="715" t="str">
        <f>IF(基本情報入力シート!X64="","",基本情報入力シート!X64)</f>
        <v/>
      </c>
      <c r="N39" s="737" t="str">
        <f>IF(基本情報入力シート!Y64="","",基本情報入力シート!Y64)</f>
        <v/>
      </c>
      <c r="O39" s="747"/>
      <c r="P39" s="756"/>
      <c r="Q39" s="763"/>
      <c r="R39" s="768"/>
      <c r="S39" s="773" t="str">
        <f>IFERROR(ROUNDDOWN(Q39*VLOOKUP(N39,'【参考】数式用'!$AR$2:$AW$44,MATCH(P39,'【参考】数式用'!$AT$4:$AW$4)+2,FALSE)*0.5,0),"")</f>
        <v/>
      </c>
      <c r="T39" s="778"/>
      <c r="U39" s="786" t="str">
        <f>IFERROR(IF(AG39&lt;&gt;"",Q39*VLOOKUP(N39,'【参考】数式用'!$AG$2:$AL$44,MATCH(P39,'【参考】数式用'!$AI$4:$AL$4,0)+2,0),""),"")</f>
        <v/>
      </c>
      <c r="V39" s="778"/>
      <c r="W39" s="802"/>
      <c r="X39" s="810"/>
      <c r="Y39" s="755"/>
      <c r="Z39" s="822"/>
      <c r="AA39" s="827" t="str">
        <f>IFERROR(IF(Y39="ー","",ROUNDDOWN(Z39*VLOOKUP(N39,'【参考】数式用'!$AR$2:$AW$44,MATCH(Y39,'【参考】数式用'!$AT$4:$AW$4)+2,FALSE)*0.5,0)),"")</f>
        <v/>
      </c>
      <c r="AB39" s="836"/>
      <c r="AC39" s="786" t="str">
        <f>IFERROR(IF(AG39&lt;&gt;"",Z39*VLOOKUP(N39,'【参考】数式用'!$AG$2:$AL$44,MATCH(Y39,'【参考】数式用'!$AI$4:$AL$4,0)+2,0),""),"")</f>
        <v/>
      </c>
      <c r="AD39" s="786"/>
      <c r="AE39" s="852"/>
      <c r="AF39" s="861"/>
      <c r="AG39" s="866" t="str">
        <f>IFERROR(VLOOKUP(O39,'【参考】数式用'!$AY$5:$AY$13,1,FALSE),"")</f>
        <v/>
      </c>
      <c r="AH39" s="872" t="str">
        <f>IFERROR(VLOOKUP(N39,'【参考】数式用'!$BA$2:$BB$44,2,FALSE),"")</f>
        <v/>
      </c>
      <c r="AI39" s="877" t="str">
        <f t="shared" si="0"/>
        <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
      </c>
      <c r="C40" s="693"/>
      <c r="D40" s="693"/>
      <c r="E40" s="693"/>
      <c r="F40" s="693"/>
      <c r="G40" s="693"/>
      <c r="H40" s="693"/>
      <c r="I40" s="707"/>
      <c r="J40" s="715" t="str">
        <f>IF(基本情報入力シート!M65="","",基本情報入力シート!M65)</f>
        <v/>
      </c>
      <c r="K40" s="716" t="str">
        <f>IF(基本情報入力シート!R65="","",基本情報入力シート!R65)</f>
        <v/>
      </c>
      <c r="L40" s="716" t="str">
        <f>IF(基本情報入力シート!W65="","",基本情報入力シート!W65)</f>
        <v/>
      </c>
      <c r="M40" s="715" t="str">
        <f>IF(基本情報入力シート!X65="","",基本情報入力シート!X65)</f>
        <v/>
      </c>
      <c r="N40" s="737" t="str">
        <f>IF(基本情報入力シート!Y65="","",基本情報入力シート!Y65)</f>
        <v/>
      </c>
      <c r="O40" s="747"/>
      <c r="P40" s="756"/>
      <c r="Q40" s="763"/>
      <c r="R40" s="768"/>
      <c r="S40" s="773" t="str">
        <f>IFERROR(ROUNDDOWN(Q40*VLOOKUP(N40,'【参考】数式用'!$AR$2:$AW$44,MATCH(P40,'【参考】数式用'!$AT$4:$AW$4)+2,FALSE)*0.5,0),"")</f>
        <v/>
      </c>
      <c r="T40" s="778"/>
      <c r="U40" s="786" t="str">
        <f>IFERROR(IF(AG40&lt;&gt;"",Q40*VLOOKUP(N40,'【参考】数式用'!$AG$2:$AL$44,MATCH(P40,'【参考】数式用'!$AI$4:$AL$4,0)+2,0),""),"")</f>
        <v/>
      </c>
      <c r="V40" s="778"/>
      <c r="W40" s="802"/>
      <c r="X40" s="810"/>
      <c r="Y40" s="755"/>
      <c r="Z40" s="822"/>
      <c r="AA40" s="827" t="str">
        <f>IFERROR(IF(Y40="ー","",ROUNDDOWN(Z40*VLOOKUP(N40,'【参考】数式用'!$AR$2:$AW$44,MATCH(Y40,'【参考】数式用'!$AT$4:$AW$4)+2,FALSE)*0.5,0)),"")</f>
        <v/>
      </c>
      <c r="AB40" s="836"/>
      <c r="AC40" s="786" t="str">
        <f>IFERROR(IF(AG40&lt;&gt;"",Z40*VLOOKUP(N40,'【参考】数式用'!$AG$2:$AL$44,MATCH(Y40,'【参考】数式用'!$AI$4:$AL$4,0)+2,0),""),"")</f>
        <v/>
      </c>
      <c r="AD40" s="786"/>
      <c r="AE40" s="852"/>
      <c r="AF40" s="861"/>
      <c r="AG40" s="866" t="str">
        <f>IFERROR(VLOOKUP(O40,'【参考】数式用'!$AY$5:$AY$13,1,FALSE),"")</f>
        <v/>
      </c>
      <c r="AH40" s="872" t="str">
        <f>IFERROR(VLOOKUP(N40,'【参考】数式用'!$BA$2:$BB$44,2,FALSE),"")</f>
        <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
      </c>
      <c r="C41" s="693"/>
      <c r="D41" s="693"/>
      <c r="E41" s="693"/>
      <c r="F41" s="693"/>
      <c r="G41" s="693"/>
      <c r="H41" s="693"/>
      <c r="I41" s="707"/>
      <c r="J41" s="715" t="str">
        <f>IF(基本情報入力シート!M66="","",基本情報入力シート!M66)</f>
        <v/>
      </c>
      <c r="K41" s="716" t="str">
        <f>IF(基本情報入力シート!R66="","",基本情報入力シート!R66)</f>
        <v/>
      </c>
      <c r="L41" s="716" t="str">
        <f>IF(基本情報入力シート!W66="","",基本情報入力シート!W66)</f>
        <v/>
      </c>
      <c r="M41" s="715" t="str">
        <f>IF(基本情報入力シート!X66="","",基本情報入力シート!X66)</f>
        <v/>
      </c>
      <c r="N41" s="737" t="str">
        <f>IF(基本情報入力シート!Y66="","",基本情報入力シート!Y66)</f>
        <v/>
      </c>
      <c r="O41" s="747"/>
      <c r="P41" s="757"/>
      <c r="Q41" s="763"/>
      <c r="R41" s="768"/>
      <c r="S41" s="773" t="str">
        <f>IFERROR(ROUNDDOWN(Q41*VLOOKUP(N41,'【参考】数式用'!$AR$2:$AW$44,MATCH(P41,'【参考】数式用'!$AT$4:$AW$4)+2,FALSE)*0.5,0),"")</f>
        <v/>
      </c>
      <c r="T41" s="779"/>
      <c r="U41" s="786" t="str">
        <f>IFERROR(IF(AG41&lt;&gt;"",Q41*VLOOKUP(N41,'【参考】数式用'!$AG$2:$AL$44,MATCH(P41,'【参考】数式用'!$AI$4:$AL$4,0)+2,0),""),"")</f>
        <v/>
      </c>
      <c r="V41" s="778"/>
      <c r="W41" s="802"/>
      <c r="X41" s="810"/>
      <c r="Y41" s="755"/>
      <c r="Z41" s="822"/>
      <c r="AA41" s="827" t="str">
        <f>IFERROR(IF(Y41="ー","",ROUNDDOWN(Z41*VLOOKUP(N41,'【参考】数式用'!$AR$2:$AW$44,MATCH(Y41,'【参考】数式用'!$AT$4:$AW$4)+2,FALSE)*0.5,0)),"")</f>
        <v/>
      </c>
      <c r="AB41" s="836"/>
      <c r="AC41" s="786" t="str">
        <f>IFERROR(IF(AG41&lt;&gt;"",Z41*VLOOKUP(N41,'【参考】数式用'!$AG$2:$AL$44,MATCH(Y41,'【参考】数式用'!$AI$4:$AL$4,0)+2,0),""),"")</f>
        <v/>
      </c>
      <c r="AD41" s="786"/>
      <c r="AE41" s="852"/>
      <c r="AF41" s="861"/>
      <c r="AG41" s="866" t="str">
        <f>IFERROR(VLOOKUP(O41,'【参考】数式用'!$AY$5:$AY$13,1,FALSE),"")</f>
        <v/>
      </c>
      <c r="AH41" s="872" t="str">
        <f>IFERROR(VLOOKUP(N41,'【参考】数式用'!$BA$2:$BB$44,2,FALSE),"")</f>
        <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
      </c>
      <c r="C42" s="693"/>
      <c r="D42" s="693"/>
      <c r="E42" s="693"/>
      <c r="F42" s="693"/>
      <c r="G42" s="693"/>
      <c r="H42" s="693"/>
      <c r="I42" s="707"/>
      <c r="J42" s="715" t="str">
        <f>IF(基本情報入力シート!M67="","",基本情報入力シート!M67)</f>
        <v/>
      </c>
      <c r="K42" s="716" t="str">
        <f>IF(基本情報入力シート!R67="","",基本情報入力シート!R67)</f>
        <v/>
      </c>
      <c r="L42" s="716" t="str">
        <f>IF(基本情報入力シート!W67="","",基本情報入力シート!W67)</f>
        <v/>
      </c>
      <c r="M42" s="715" t="str">
        <f>IF(基本情報入力シート!X67="","",基本情報入力シート!X67)</f>
        <v/>
      </c>
      <c r="N42" s="737" t="str">
        <f>IF(基本情報入力シート!Y67="","",基本情報入力シート!Y67)</f>
        <v/>
      </c>
      <c r="O42" s="747"/>
      <c r="P42" s="757"/>
      <c r="Q42" s="763"/>
      <c r="R42" s="768"/>
      <c r="S42" s="773" t="str">
        <f>IFERROR(ROUNDDOWN(Q42*VLOOKUP(N42,'【参考】数式用'!$AR$2:$AW$44,MATCH(P42,'【参考】数式用'!$AT$4:$AW$4)+2,FALSE)*0.5,0),"")</f>
        <v/>
      </c>
      <c r="T42" s="778"/>
      <c r="U42" s="786" t="str">
        <f>IFERROR(IF(AG42&lt;&gt;"",Q42*VLOOKUP(N42,'【参考】数式用'!$AG$2:$AL$44,MATCH(P42,'【参考】数式用'!$AI$4:$AL$4,0)+2,0),""),"")</f>
        <v/>
      </c>
      <c r="V42" s="778"/>
      <c r="W42" s="802"/>
      <c r="X42" s="810"/>
      <c r="Y42" s="755"/>
      <c r="Z42" s="822"/>
      <c r="AA42" s="827" t="str">
        <f>IFERROR(IF(Y42="ー","",ROUNDDOWN(Z42*VLOOKUP(N42,'【参考】数式用'!$AR$2:$AW$44,MATCH(Y42,'【参考】数式用'!$AT$4:$AW$4)+2,FALSE)*0.5,0)),"")</f>
        <v/>
      </c>
      <c r="AB42" s="836"/>
      <c r="AC42" s="786" t="str">
        <f>IFERROR(IF(AG42&lt;&gt;"",Z42*VLOOKUP(N42,'【参考】数式用'!$AG$2:$AL$44,MATCH(Y42,'【参考】数式用'!$AI$4:$AL$4,0)+2,0),""),"")</f>
        <v/>
      </c>
      <c r="AD42" s="786"/>
      <c r="AE42" s="852"/>
      <c r="AF42" s="861"/>
      <c r="AG42" s="866" t="str">
        <f>IFERROR(VLOOKUP(O42,'【参考】数式用'!$AY$5:$AY$13,1,FALSE),"")</f>
        <v/>
      </c>
      <c r="AH42" s="872" t="str">
        <f>IFERROR(VLOOKUP(N42,'【参考】数式用'!$BA$2:$BB$44,2,FALSE),"")</f>
        <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
      </c>
      <c r="C43" s="693"/>
      <c r="D43" s="693"/>
      <c r="E43" s="693"/>
      <c r="F43" s="693"/>
      <c r="G43" s="693"/>
      <c r="H43" s="693"/>
      <c r="I43" s="707"/>
      <c r="J43" s="715" t="str">
        <f>IF(基本情報入力シート!M68="","",基本情報入力シート!M68)</f>
        <v/>
      </c>
      <c r="K43" s="716" t="str">
        <f>IF(基本情報入力シート!R68="","",基本情報入力シート!R68)</f>
        <v/>
      </c>
      <c r="L43" s="716" t="str">
        <f>IF(基本情報入力シート!W68="","",基本情報入力シート!W68)</f>
        <v/>
      </c>
      <c r="M43" s="715" t="str">
        <f>IF(基本情報入力シート!X68="","",基本情報入力シート!X68)</f>
        <v/>
      </c>
      <c r="N43" s="737" t="str">
        <f>IF(基本情報入力シート!Y68="","",基本情報入力シート!Y68)</f>
        <v/>
      </c>
      <c r="O43" s="747"/>
      <c r="P43" s="756"/>
      <c r="Q43" s="763"/>
      <c r="R43" s="768"/>
      <c r="S43" s="773" t="str">
        <f>IFERROR(ROUNDDOWN(Q43*VLOOKUP(N43,'【参考】数式用'!$AR$2:$AW$44,MATCH(P43,'【参考】数式用'!$AT$4:$AW$4)+2,FALSE)*0.5,0),"")</f>
        <v/>
      </c>
      <c r="T43" s="778"/>
      <c r="U43" s="786" t="str">
        <f>IFERROR(IF(AG43&lt;&gt;"",Q43*VLOOKUP(N43,'【参考】数式用'!$AG$2:$AL$44,MATCH(P43,'【参考】数式用'!$AI$4:$AL$4,0)+2,0),""),"")</f>
        <v/>
      </c>
      <c r="V43" s="778"/>
      <c r="W43" s="802"/>
      <c r="X43" s="810"/>
      <c r="Y43" s="755"/>
      <c r="Z43" s="822"/>
      <c r="AA43" s="827" t="str">
        <f>IFERROR(IF(Y43="ー","",ROUNDDOWN(Z43*VLOOKUP(N43,'【参考】数式用'!$AR$2:$AW$44,MATCH(Y43,'【参考】数式用'!$AT$4:$AW$4)+2,FALSE)*0.5,0)),"")</f>
        <v/>
      </c>
      <c r="AB43" s="836"/>
      <c r="AC43" s="786" t="str">
        <f>IFERROR(IF(AG43&lt;&gt;"",Z43*VLOOKUP(N43,'【参考】数式用'!$AG$2:$AL$44,MATCH(Y43,'【参考】数式用'!$AI$4:$AL$4,0)+2,0),""),"")</f>
        <v/>
      </c>
      <c r="AD43" s="786"/>
      <c r="AE43" s="852"/>
      <c r="AF43" s="861"/>
      <c r="AG43" s="866" t="str">
        <f>IFERROR(VLOOKUP(O43,'【参考】数式用'!$AY$5:$AY$13,1,FALSE),"")</f>
        <v/>
      </c>
      <c r="AH43" s="872" t="str">
        <f>IFERROR(VLOOKUP(N43,'【参考】数式用'!$BA$2:$BB$44,2,FALSE),"")</f>
        <v/>
      </c>
      <c r="AI43" s="877" t="str">
        <f t="shared" si="0"/>
        <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
      </c>
      <c r="C44" s="693"/>
      <c r="D44" s="693"/>
      <c r="E44" s="693"/>
      <c r="F44" s="693"/>
      <c r="G44" s="693"/>
      <c r="H44" s="693"/>
      <c r="I44" s="707"/>
      <c r="J44" s="715" t="str">
        <f>IF(基本情報入力シート!M69="","",基本情報入力シート!M69)</f>
        <v/>
      </c>
      <c r="K44" s="716" t="str">
        <f>IF(基本情報入力シート!R69="","",基本情報入力シート!R69)</f>
        <v/>
      </c>
      <c r="L44" s="716" t="str">
        <f>IF(基本情報入力シート!W69="","",基本情報入力シート!W69)</f>
        <v/>
      </c>
      <c r="M44" s="715" t="str">
        <f>IF(基本情報入力シート!X69="","",基本情報入力シート!X69)</f>
        <v/>
      </c>
      <c r="N44" s="737" t="str">
        <f>IF(基本情報入力シート!Y69="","",基本情報入力シート!Y69)</f>
        <v/>
      </c>
      <c r="O44" s="747"/>
      <c r="P44" s="757"/>
      <c r="Q44" s="763"/>
      <c r="R44" s="768"/>
      <c r="S44" s="773" t="str">
        <f>IFERROR(ROUNDDOWN(Q44*VLOOKUP(N44,'【参考】数式用'!$AR$2:$AW$44,MATCH(P44,'【参考】数式用'!$AT$4:$AW$4)+2,FALSE)*0.5,0),"")</f>
        <v/>
      </c>
      <c r="T44" s="779"/>
      <c r="U44" s="786" t="str">
        <f>IFERROR(IF(AG44&lt;&gt;"",Q44*VLOOKUP(N44,'【参考】数式用'!$AG$2:$AL$44,MATCH(P44,'【参考】数式用'!$AI$4:$AL$4,0)+2,0),""),"")</f>
        <v/>
      </c>
      <c r="V44" s="778"/>
      <c r="W44" s="802"/>
      <c r="X44" s="810"/>
      <c r="Y44" s="755"/>
      <c r="Z44" s="822"/>
      <c r="AA44" s="827" t="str">
        <f>IFERROR(IF(Y44="ー","",ROUNDDOWN(Z44*VLOOKUP(N44,'【参考】数式用'!$AR$2:$AW$44,MATCH(Y44,'【参考】数式用'!$AT$4:$AW$4)+2,FALSE)*0.5,0)),"")</f>
        <v/>
      </c>
      <c r="AB44" s="836"/>
      <c r="AC44" s="786" t="str">
        <f>IFERROR(IF(AG44&lt;&gt;"",Z44*VLOOKUP(N44,'【参考】数式用'!$AG$2:$AL$44,MATCH(Y44,'【参考】数式用'!$AI$4:$AL$4,0)+2,0),""),"")</f>
        <v/>
      </c>
      <c r="AD44" s="786"/>
      <c r="AE44" s="852"/>
      <c r="AF44" s="861"/>
      <c r="AG44" s="866" t="str">
        <f>IFERROR(VLOOKUP(O44,'【参考】数式用'!$AY$5:$AY$13,1,FALSE),"")</f>
        <v/>
      </c>
      <c r="AH44" s="872" t="str">
        <f>IFERROR(VLOOKUP(N44,'【参考】数式用'!$BA$2:$BB$44,2,FALSE),"")</f>
        <v/>
      </c>
      <c r="AI44" s="877" t="str">
        <f t="shared" si="0"/>
        <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
      </c>
      <c r="C45" s="693"/>
      <c r="D45" s="693"/>
      <c r="E45" s="693"/>
      <c r="F45" s="693"/>
      <c r="G45" s="693"/>
      <c r="H45" s="693"/>
      <c r="I45" s="707"/>
      <c r="J45" s="715" t="str">
        <f>IF(基本情報入力シート!M70="","",基本情報入力シート!M70)</f>
        <v/>
      </c>
      <c r="K45" s="716" t="str">
        <f>IF(基本情報入力シート!R70="","",基本情報入力シート!R70)</f>
        <v/>
      </c>
      <c r="L45" s="716" t="str">
        <f>IF(基本情報入力シート!W70="","",基本情報入力シート!W70)</f>
        <v/>
      </c>
      <c r="M45" s="715" t="str">
        <f>IF(基本情報入力シート!X70="","",基本情報入力シート!X70)</f>
        <v/>
      </c>
      <c r="N45" s="737" t="str">
        <f>IF(基本情報入力シート!Y70="","",基本情報入力シート!Y70)</f>
        <v/>
      </c>
      <c r="O45" s="747"/>
      <c r="P45" s="757"/>
      <c r="Q45" s="763"/>
      <c r="R45" s="768"/>
      <c r="S45" s="773" t="str">
        <f>IFERROR(ROUNDDOWN(Q45*VLOOKUP(N45,'【参考】数式用'!$AR$2:$AW$44,MATCH(P45,'【参考】数式用'!$AT$4:$AW$4)+2,FALSE)*0.5,0),"")</f>
        <v/>
      </c>
      <c r="T45" s="778"/>
      <c r="U45" s="786" t="str">
        <f>IFERROR(IF(AG45&lt;&gt;"",Q45*VLOOKUP(N45,'【参考】数式用'!$AG$2:$AL$44,MATCH(P45,'【参考】数式用'!$AI$4:$AL$4,0)+2,0),""),"")</f>
        <v/>
      </c>
      <c r="V45" s="778"/>
      <c r="W45" s="802"/>
      <c r="X45" s="810"/>
      <c r="Y45" s="755"/>
      <c r="Z45" s="822"/>
      <c r="AA45" s="827" t="str">
        <f>IFERROR(IF(Y45="ー","",ROUNDDOWN(Z45*VLOOKUP(N45,'【参考】数式用'!$AR$2:$AW$44,MATCH(Y45,'【参考】数式用'!$AT$4:$AW$4)+2,FALSE)*0.5,0)),"")</f>
        <v/>
      </c>
      <c r="AB45" s="836"/>
      <c r="AC45" s="786" t="str">
        <f>IFERROR(IF(AG45&lt;&gt;"",Z45*VLOOKUP(N45,'【参考】数式用'!$AG$2:$AL$44,MATCH(Y45,'【参考】数式用'!$AI$4:$AL$4,0)+2,0),""),"")</f>
        <v/>
      </c>
      <c r="AD45" s="786"/>
      <c r="AE45" s="852"/>
      <c r="AF45" s="861"/>
      <c r="AG45" s="866" t="str">
        <f>IFERROR(VLOOKUP(O45,'【参考】数式用'!$AY$5:$AY$13,1,FALSE),"")</f>
        <v/>
      </c>
      <c r="AH45" s="872" t="str">
        <f>IFERROR(VLOOKUP(N45,'【参考】数式用'!$BA$2:$BB$44,2,FALSE),"")</f>
        <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
      </c>
      <c r="C46" s="693"/>
      <c r="D46" s="693"/>
      <c r="E46" s="693"/>
      <c r="F46" s="693"/>
      <c r="G46" s="693"/>
      <c r="H46" s="693"/>
      <c r="I46" s="707"/>
      <c r="J46" s="715" t="str">
        <f>IF(基本情報入力シート!M71="","",基本情報入力シート!M71)</f>
        <v/>
      </c>
      <c r="K46" s="716" t="str">
        <f>IF(基本情報入力シート!R71="","",基本情報入力シート!R71)</f>
        <v/>
      </c>
      <c r="L46" s="716" t="str">
        <f>IF(基本情報入力シート!W71="","",基本情報入力シート!W71)</f>
        <v/>
      </c>
      <c r="M46" s="715" t="str">
        <f>IF(基本情報入力シート!X71="","",基本情報入力シート!X71)</f>
        <v/>
      </c>
      <c r="N46" s="737" t="str">
        <f>IF(基本情報入力シート!Y71="","",基本情報入力シート!Y71)</f>
        <v/>
      </c>
      <c r="O46" s="747"/>
      <c r="P46" s="756"/>
      <c r="Q46" s="763"/>
      <c r="R46" s="768"/>
      <c r="S46" s="773" t="str">
        <f>IFERROR(ROUNDDOWN(Q46*VLOOKUP(N46,'【参考】数式用'!$AR$2:$AW$44,MATCH(P46,'【参考】数式用'!$AT$4:$AW$4)+2,FALSE)*0.5,0),"")</f>
        <v/>
      </c>
      <c r="T46" s="778"/>
      <c r="U46" s="786" t="str">
        <f>IFERROR(IF(AG46&lt;&gt;"",Q46*VLOOKUP(N46,'【参考】数式用'!$AG$2:$AL$44,MATCH(P46,'【参考】数式用'!$AI$4:$AL$4,0)+2,0),""),"")</f>
        <v/>
      </c>
      <c r="V46" s="778"/>
      <c r="W46" s="802"/>
      <c r="X46" s="810"/>
      <c r="Y46" s="755"/>
      <c r="Z46" s="822"/>
      <c r="AA46" s="827" t="str">
        <f>IFERROR(IF(Y46="ー","",ROUNDDOWN(Z46*VLOOKUP(N46,'【参考】数式用'!$AR$2:$AW$44,MATCH(Y46,'【参考】数式用'!$AT$4:$AW$4)+2,FALSE)*0.5,0)),"")</f>
        <v/>
      </c>
      <c r="AB46" s="836"/>
      <c r="AC46" s="786" t="str">
        <f>IFERROR(IF(AG46&lt;&gt;"",Z46*VLOOKUP(N46,'【参考】数式用'!$AG$2:$AL$44,MATCH(Y46,'【参考】数式用'!$AI$4:$AL$4,0)+2,0),""),"")</f>
        <v/>
      </c>
      <c r="AD46" s="786"/>
      <c r="AE46" s="852"/>
      <c r="AF46" s="861"/>
      <c r="AG46" s="866" t="str">
        <f>IFERROR(VLOOKUP(O46,'【参考】数式用'!$AY$5:$AY$13,1,FALSE),"")</f>
        <v/>
      </c>
      <c r="AH46" s="872" t="str">
        <f>IFERROR(VLOOKUP(N46,'【参考】数式用'!$BA$2:$BB$44,2,FALSE),"")</f>
        <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
      </c>
      <c r="C47" s="693"/>
      <c r="D47" s="693"/>
      <c r="E47" s="693"/>
      <c r="F47" s="693"/>
      <c r="G47" s="693"/>
      <c r="H47" s="693"/>
      <c r="I47" s="707"/>
      <c r="J47" s="715" t="str">
        <f>IF(基本情報入力シート!M72="","",基本情報入力シート!M72)</f>
        <v/>
      </c>
      <c r="K47" s="716" t="str">
        <f>IF(基本情報入力シート!R72="","",基本情報入力シート!R72)</f>
        <v/>
      </c>
      <c r="L47" s="716" t="str">
        <f>IF(基本情報入力シート!W72="","",基本情報入力シート!W72)</f>
        <v/>
      </c>
      <c r="M47" s="715" t="str">
        <f>IF(基本情報入力シート!X72="","",基本情報入力シート!X72)</f>
        <v/>
      </c>
      <c r="N47" s="737" t="str">
        <f>IF(基本情報入力シート!Y72="","",基本情報入力シート!Y72)</f>
        <v/>
      </c>
      <c r="O47" s="747"/>
      <c r="P47" s="756"/>
      <c r="Q47" s="763"/>
      <c r="R47" s="768"/>
      <c r="S47" s="773" t="str">
        <f>IFERROR(ROUNDDOWN(Q47*VLOOKUP(N47,'【参考】数式用'!$AR$2:$AW$44,MATCH(P47,'【参考】数式用'!$AT$4:$AW$4)+2,FALSE)*0.5,0),"")</f>
        <v/>
      </c>
      <c r="T47" s="779"/>
      <c r="U47" s="786" t="str">
        <f>IFERROR(IF(AG47&lt;&gt;"",Q47*VLOOKUP(N47,'【参考】数式用'!$AG$2:$AL$44,MATCH(P47,'【参考】数式用'!$AI$4:$AL$4,0)+2,0),""),"")</f>
        <v/>
      </c>
      <c r="V47" s="778"/>
      <c r="W47" s="802"/>
      <c r="X47" s="810"/>
      <c r="Y47" s="755"/>
      <c r="Z47" s="822"/>
      <c r="AA47" s="827" t="str">
        <f>IFERROR(IF(Y47="ー","",ROUNDDOWN(Z47*VLOOKUP(N47,'【参考】数式用'!$AR$2:$AW$44,MATCH(Y47,'【参考】数式用'!$AT$4:$AW$4)+2,FALSE)*0.5,0)),"")</f>
        <v/>
      </c>
      <c r="AB47" s="836"/>
      <c r="AC47" s="786" t="str">
        <f>IFERROR(IF(AG47&lt;&gt;"",Z47*VLOOKUP(N47,'【参考】数式用'!$AG$2:$AL$44,MATCH(Y47,'【参考】数式用'!$AI$4:$AL$4,0)+2,0),""),"")</f>
        <v/>
      </c>
      <c r="AD47" s="786"/>
      <c r="AE47" s="852"/>
      <c r="AF47" s="861"/>
      <c r="AG47" s="866" t="str">
        <f>IFERROR(VLOOKUP(O47,'【参考】数式用'!$AY$5:$AY$13,1,FALSE),"")</f>
        <v/>
      </c>
      <c r="AH47" s="872" t="str">
        <f>IFERROR(VLOOKUP(N47,'【参考】数式用'!$BA$2:$BB$44,2,FALSE),"")</f>
        <v/>
      </c>
      <c r="AI47" s="877" t="str">
        <f t="shared" si="0"/>
        <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
      </c>
      <c r="C48" s="693"/>
      <c r="D48" s="693"/>
      <c r="E48" s="693"/>
      <c r="F48" s="693"/>
      <c r="G48" s="693"/>
      <c r="H48" s="693"/>
      <c r="I48" s="707"/>
      <c r="J48" s="715" t="str">
        <f>IF(基本情報入力シート!M73="","",基本情報入力シート!M73)</f>
        <v/>
      </c>
      <c r="K48" s="716" t="str">
        <f>IF(基本情報入力シート!R73="","",基本情報入力シート!R73)</f>
        <v/>
      </c>
      <c r="L48" s="716" t="str">
        <f>IF(基本情報入力シート!W73="","",基本情報入力シート!W73)</f>
        <v/>
      </c>
      <c r="M48" s="715" t="str">
        <f>IF(基本情報入力シート!X73="","",基本情報入力シート!X73)</f>
        <v/>
      </c>
      <c r="N48" s="737" t="str">
        <f>IF(基本情報入力シート!Y73="","",基本情報入力シート!Y73)</f>
        <v/>
      </c>
      <c r="O48" s="747"/>
      <c r="P48" s="757"/>
      <c r="Q48" s="763"/>
      <c r="R48" s="768"/>
      <c r="S48" s="773" t="str">
        <f>IFERROR(ROUNDDOWN(Q48*VLOOKUP(N48,'【参考】数式用'!$AR$2:$AW$44,MATCH(P48,'【参考】数式用'!$AT$4:$AW$4)+2,FALSE)*0.5,0),"")</f>
        <v/>
      </c>
      <c r="T48" s="778"/>
      <c r="U48" s="786" t="str">
        <f>IFERROR(IF(AG48&lt;&gt;"",Q48*VLOOKUP(N48,'【参考】数式用'!$AG$2:$AL$44,MATCH(P48,'【参考】数式用'!$AI$4:$AL$4,0)+2,0),""),"")</f>
        <v/>
      </c>
      <c r="V48" s="778"/>
      <c r="W48" s="802"/>
      <c r="X48" s="810"/>
      <c r="Y48" s="755"/>
      <c r="Z48" s="822"/>
      <c r="AA48" s="827" t="str">
        <f>IFERROR(IF(Y48="ー","",ROUNDDOWN(Z48*VLOOKUP(N48,'【参考】数式用'!$AR$2:$AW$44,MATCH(Y48,'【参考】数式用'!$AT$4:$AW$4)+2,FALSE)*0.5,0)),"")</f>
        <v/>
      </c>
      <c r="AB48" s="836"/>
      <c r="AC48" s="786" t="str">
        <f>IFERROR(IF(AG48&lt;&gt;"",Z48*VLOOKUP(N48,'【参考】数式用'!$AG$2:$AL$44,MATCH(Y48,'【参考】数式用'!$AI$4:$AL$4,0)+2,0),""),"")</f>
        <v/>
      </c>
      <c r="AD48" s="786"/>
      <c r="AE48" s="852"/>
      <c r="AF48" s="861"/>
      <c r="AG48" s="866" t="str">
        <f>IFERROR(VLOOKUP(O48,'【参考】数式用'!$AY$5:$AY$13,1,FALSE),"")</f>
        <v/>
      </c>
      <c r="AH48" s="872" t="str">
        <f>IFERROR(VLOOKUP(N48,'【参考】数式用'!$BA$2:$BB$44,2,FALSE),"")</f>
        <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
      </c>
      <c r="C49" s="693"/>
      <c r="D49" s="693"/>
      <c r="E49" s="693"/>
      <c r="F49" s="693"/>
      <c r="G49" s="693"/>
      <c r="H49" s="693"/>
      <c r="I49" s="707"/>
      <c r="J49" s="715" t="str">
        <f>IF(基本情報入力シート!M74="","",基本情報入力シート!M74)</f>
        <v/>
      </c>
      <c r="K49" s="716" t="str">
        <f>IF(基本情報入力シート!R74="","",基本情報入力シート!R74)</f>
        <v/>
      </c>
      <c r="L49" s="716" t="str">
        <f>IF(基本情報入力シート!W74="","",基本情報入力シート!W74)</f>
        <v/>
      </c>
      <c r="M49" s="715" t="str">
        <f>IF(基本情報入力シート!X74="","",基本情報入力シート!X74)</f>
        <v/>
      </c>
      <c r="N49" s="737" t="str">
        <f>IF(基本情報入力シート!Y74="","",基本情報入力シート!Y74)</f>
        <v/>
      </c>
      <c r="O49" s="747"/>
      <c r="P49" s="757"/>
      <c r="Q49" s="763"/>
      <c r="R49" s="768"/>
      <c r="S49" s="773" t="str">
        <f>IFERROR(ROUNDDOWN(Q49*VLOOKUP(N49,'【参考】数式用'!$AR$2:$AW$44,MATCH(P49,'【参考】数式用'!$AT$4:$AW$4)+2,FALSE)*0.5,0),"")</f>
        <v/>
      </c>
      <c r="T49" s="778"/>
      <c r="U49" s="786" t="str">
        <f>IFERROR(IF(AG49&lt;&gt;"",Q49*VLOOKUP(N49,'【参考】数式用'!$AG$2:$AL$44,MATCH(P49,'【参考】数式用'!$AI$4:$AL$4,0)+2,0),""),"")</f>
        <v/>
      </c>
      <c r="V49" s="778"/>
      <c r="W49" s="802"/>
      <c r="X49" s="810"/>
      <c r="Y49" s="755"/>
      <c r="Z49" s="822"/>
      <c r="AA49" s="827" t="str">
        <f>IFERROR(IF(Y49="ー","",ROUNDDOWN(Z49*VLOOKUP(N49,'【参考】数式用'!$AR$2:$AW$44,MATCH(Y49,'【参考】数式用'!$AT$4:$AW$4)+2,FALSE)*0.5,0)),"")</f>
        <v/>
      </c>
      <c r="AB49" s="836"/>
      <c r="AC49" s="786" t="str">
        <f>IFERROR(IF(AG49&lt;&gt;"",Z49*VLOOKUP(N49,'【参考】数式用'!$AG$2:$AL$44,MATCH(Y49,'【参考】数式用'!$AI$4:$AL$4,0)+2,0),""),"")</f>
        <v/>
      </c>
      <c r="AD49" s="786"/>
      <c r="AE49" s="852"/>
      <c r="AF49" s="861"/>
      <c r="AG49" s="866" t="str">
        <f>IFERROR(VLOOKUP(O49,'【参考】数式用'!$AY$5:$AY$13,1,FALSE),"")</f>
        <v/>
      </c>
      <c r="AH49" s="872" t="str">
        <f>IFERROR(VLOOKUP(N49,'【参考】数式用'!$BA$2:$BB$44,2,FALSE),"")</f>
        <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
      </c>
      <c r="C50" s="693"/>
      <c r="D50" s="693"/>
      <c r="E50" s="693"/>
      <c r="F50" s="693"/>
      <c r="G50" s="693"/>
      <c r="H50" s="693"/>
      <c r="I50" s="707"/>
      <c r="J50" s="715" t="str">
        <f>IF(基本情報入力シート!M75="","",基本情報入力シート!M75)</f>
        <v/>
      </c>
      <c r="K50" s="716" t="str">
        <f>IF(基本情報入力シート!R75="","",基本情報入力シート!R75)</f>
        <v/>
      </c>
      <c r="L50" s="716" t="str">
        <f>IF(基本情報入力シート!W75="","",基本情報入力シート!W75)</f>
        <v/>
      </c>
      <c r="M50" s="715" t="str">
        <f>IF(基本情報入力シート!X75="","",基本情報入力シート!X75)</f>
        <v/>
      </c>
      <c r="N50" s="737" t="str">
        <f>IF(基本情報入力シート!Y75="","",基本情報入力シート!Y75)</f>
        <v/>
      </c>
      <c r="O50" s="747"/>
      <c r="P50" s="756"/>
      <c r="Q50" s="763"/>
      <c r="R50" s="768"/>
      <c r="S50" s="773" t="str">
        <f>IFERROR(ROUNDDOWN(Q50*VLOOKUP(N50,'【参考】数式用'!$AR$2:$AW$44,MATCH(P50,'【参考】数式用'!$AT$4:$AW$4)+2,FALSE)*0.5,0),"")</f>
        <v/>
      </c>
      <c r="T50" s="779"/>
      <c r="U50" s="786" t="str">
        <f>IFERROR(IF(AG50&lt;&gt;"",Q50*VLOOKUP(N50,'【参考】数式用'!$AG$2:$AL$44,MATCH(P50,'【参考】数式用'!$AI$4:$AL$4,0)+2,0),""),"")</f>
        <v/>
      </c>
      <c r="V50" s="778"/>
      <c r="W50" s="802"/>
      <c r="X50" s="810"/>
      <c r="Y50" s="755"/>
      <c r="Z50" s="822"/>
      <c r="AA50" s="827" t="str">
        <f>IFERROR(IF(Y50="ー","",ROUNDDOWN(Z50*VLOOKUP(N50,'【参考】数式用'!$AR$2:$AW$44,MATCH(Y50,'【参考】数式用'!$AT$4:$AW$4)+2,FALSE)*0.5,0)),"")</f>
        <v/>
      </c>
      <c r="AB50" s="836"/>
      <c r="AC50" s="786" t="str">
        <f>IFERROR(IF(AG50&lt;&gt;"",Z50*VLOOKUP(N50,'【参考】数式用'!$AG$2:$AL$44,MATCH(Y50,'【参考】数式用'!$AI$4:$AL$4,0)+2,0),""),"")</f>
        <v/>
      </c>
      <c r="AD50" s="786"/>
      <c r="AE50" s="852"/>
      <c r="AF50" s="861"/>
      <c r="AG50" s="866" t="str">
        <f>IFERROR(VLOOKUP(O50,'【参考】数式用'!$AY$5:$AY$13,1,FALSE),"")</f>
        <v/>
      </c>
      <c r="AH50" s="872" t="str">
        <f>IFERROR(VLOOKUP(N50,'【参考】数式用'!$BA$2:$BB$44,2,FALSE),"")</f>
        <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
      </c>
      <c r="C51" s="693"/>
      <c r="D51" s="693"/>
      <c r="E51" s="693"/>
      <c r="F51" s="693"/>
      <c r="G51" s="693"/>
      <c r="H51" s="693"/>
      <c r="I51" s="707"/>
      <c r="J51" s="715" t="str">
        <f>IF(基本情報入力シート!M76="","",基本情報入力シート!M76)</f>
        <v/>
      </c>
      <c r="K51" s="716" t="str">
        <f>IF(基本情報入力シート!R76="","",基本情報入力シート!R76)</f>
        <v/>
      </c>
      <c r="L51" s="716" t="str">
        <f>IF(基本情報入力シート!W76="","",基本情報入力シート!W76)</f>
        <v/>
      </c>
      <c r="M51" s="715" t="str">
        <f>IF(基本情報入力シート!X76="","",基本情報入力シート!X76)</f>
        <v/>
      </c>
      <c r="N51" s="737" t="str">
        <f>IF(基本情報入力シート!Y76="","",基本情報入力シート!Y76)</f>
        <v/>
      </c>
      <c r="O51" s="747"/>
      <c r="P51" s="757"/>
      <c r="Q51" s="763"/>
      <c r="R51" s="768"/>
      <c r="S51" s="773" t="str">
        <f>IFERROR(ROUNDDOWN(Q51*VLOOKUP(N51,'【参考】数式用'!$AR$2:$AW$44,MATCH(P51,'【参考】数式用'!$AT$4:$AW$4)+2,FALSE)*0.5,0),"")</f>
        <v/>
      </c>
      <c r="T51" s="778"/>
      <c r="U51" s="786" t="str">
        <f>IFERROR(IF(AG51&lt;&gt;"",Q51*VLOOKUP(N51,'【参考】数式用'!$AG$2:$AL$44,MATCH(P51,'【参考】数式用'!$AI$4:$AL$4,0)+2,0),""),"")</f>
        <v/>
      </c>
      <c r="V51" s="778"/>
      <c r="W51" s="802"/>
      <c r="X51" s="810"/>
      <c r="Y51" s="755"/>
      <c r="Z51" s="822"/>
      <c r="AA51" s="827" t="str">
        <f>IFERROR(IF(Y51="ー","",ROUNDDOWN(Z51*VLOOKUP(N51,'【参考】数式用'!$AR$2:$AW$44,MATCH(Y51,'【参考】数式用'!$AT$4:$AW$4)+2,FALSE)*0.5,0)),"")</f>
        <v/>
      </c>
      <c r="AB51" s="836"/>
      <c r="AC51" s="786" t="str">
        <f>IFERROR(IF(AG51&lt;&gt;"",Z51*VLOOKUP(N51,'【参考】数式用'!$AG$2:$AL$44,MATCH(Y51,'【参考】数式用'!$AI$4:$AL$4,0)+2,0),""),"")</f>
        <v/>
      </c>
      <c r="AD51" s="786"/>
      <c r="AE51" s="852"/>
      <c r="AF51" s="861"/>
      <c r="AG51" s="866" t="str">
        <f>IFERROR(VLOOKUP(O51,'【参考】数式用'!$AY$5:$AY$13,1,FALSE),"")</f>
        <v/>
      </c>
      <c r="AH51" s="872" t="str">
        <f>IFERROR(VLOOKUP(N51,'【参考】数式用'!$BA$2:$BB$44,2,FALSE),"")</f>
        <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
      </c>
      <c r="C52" s="693"/>
      <c r="D52" s="693"/>
      <c r="E52" s="693"/>
      <c r="F52" s="693"/>
      <c r="G52" s="693"/>
      <c r="H52" s="693"/>
      <c r="I52" s="707"/>
      <c r="J52" s="715" t="str">
        <f>IF(基本情報入力シート!M77="","",基本情報入力シート!M77)</f>
        <v/>
      </c>
      <c r="K52" s="716" t="str">
        <f>IF(基本情報入力シート!R77="","",基本情報入力シート!R77)</f>
        <v/>
      </c>
      <c r="L52" s="716" t="str">
        <f>IF(基本情報入力シート!W77="","",基本情報入力シート!W77)</f>
        <v/>
      </c>
      <c r="M52" s="715" t="str">
        <f>IF(基本情報入力シート!X77="","",基本情報入力シート!X77)</f>
        <v/>
      </c>
      <c r="N52" s="737" t="str">
        <f>IF(基本情報入力シート!Y77="","",基本情報入力シート!Y77)</f>
        <v/>
      </c>
      <c r="O52" s="747"/>
      <c r="P52" s="757"/>
      <c r="Q52" s="763"/>
      <c r="R52" s="768"/>
      <c r="S52" s="773" t="str">
        <f>IFERROR(ROUNDDOWN(Q52*VLOOKUP(N52,'【参考】数式用'!$AR$2:$AW$44,MATCH(P52,'【参考】数式用'!$AT$4:$AW$4)+2,FALSE)*0.5,0),"")</f>
        <v/>
      </c>
      <c r="T52" s="778"/>
      <c r="U52" s="786" t="str">
        <f>IFERROR(IF(AG52&lt;&gt;"",Q52*VLOOKUP(N52,'【参考】数式用'!$AG$2:$AL$44,MATCH(P52,'【参考】数式用'!$AI$4:$AL$4,0)+2,0),""),"")</f>
        <v/>
      </c>
      <c r="V52" s="778"/>
      <c r="W52" s="802"/>
      <c r="X52" s="810"/>
      <c r="Y52" s="755"/>
      <c r="Z52" s="822"/>
      <c r="AA52" s="827" t="str">
        <f>IFERROR(IF(Y52="ー","",ROUNDDOWN(Z52*VLOOKUP(N52,'【参考】数式用'!$AR$2:$AW$44,MATCH(Y52,'【参考】数式用'!$AT$4:$AW$4)+2,FALSE)*0.5,0)),"")</f>
        <v/>
      </c>
      <c r="AB52" s="836"/>
      <c r="AC52" s="786" t="str">
        <f>IFERROR(IF(AG52&lt;&gt;"",Z52*VLOOKUP(N52,'【参考】数式用'!$AG$2:$AL$44,MATCH(Y52,'【参考】数式用'!$AI$4:$AL$4,0)+2,0),""),"")</f>
        <v/>
      </c>
      <c r="AD52" s="786"/>
      <c r="AE52" s="852"/>
      <c r="AF52" s="861"/>
      <c r="AG52" s="866" t="str">
        <f>IFERROR(VLOOKUP(O52,'【参考】数式用'!$AY$5:$AY$13,1,FALSE),"")</f>
        <v/>
      </c>
      <c r="AH52" s="872" t="str">
        <f>IFERROR(VLOOKUP(N52,'【参考】数式用'!$BA$2:$BB$44,2,FALSE),"")</f>
        <v/>
      </c>
      <c r="AI52" s="877" t="str">
        <f t="shared" si="0"/>
        <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
      </c>
      <c r="C53" s="693"/>
      <c r="D53" s="693"/>
      <c r="E53" s="693"/>
      <c r="F53" s="693"/>
      <c r="G53" s="693"/>
      <c r="H53" s="693"/>
      <c r="I53" s="707"/>
      <c r="J53" s="715" t="str">
        <f>IF(基本情報入力シート!M78="","",基本情報入力シート!M78)</f>
        <v/>
      </c>
      <c r="K53" s="716" t="str">
        <f>IF(基本情報入力シート!R78="","",基本情報入力シート!R78)</f>
        <v/>
      </c>
      <c r="L53" s="716" t="str">
        <f>IF(基本情報入力シート!W78="","",基本情報入力シート!W78)</f>
        <v/>
      </c>
      <c r="M53" s="715" t="str">
        <f>IF(基本情報入力シート!X78="","",基本情報入力シート!X78)</f>
        <v/>
      </c>
      <c r="N53" s="737" t="str">
        <f>IF(基本情報入力シート!Y78="","",基本情報入力シート!Y78)</f>
        <v/>
      </c>
      <c r="O53" s="747"/>
      <c r="P53" s="756"/>
      <c r="Q53" s="763"/>
      <c r="R53" s="768"/>
      <c r="S53" s="773" t="str">
        <f>IFERROR(ROUNDDOWN(Q53*VLOOKUP(N53,'【参考】数式用'!$AR$2:$AW$44,MATCH(P53,'【参考】数式用'!$AT$4:$AW$4)+2,FALSE)*0.5,0),"")</f>
        <v/>
      </c>
      <c r="T53" s="779"/>
      <c r="U53" s="786" t="str">
        <f>IFERROR(IF(AG53&lt;&gt;"",Q53*VLOOKUP(N53,'【参考】数式用'!$AG$2:$AL$44,MATCH(P53,'【参考】数式用'!$AI$4:$AL$4,0)+2,0),""),"")</f>
        <v/>
      </c>
      <c r="V53" s="778"/>
      <c r="W53" s="802"/>
      <c r="X53" s="810"/>
      <c r="Y53" s="755"/>
      <c r="Z53" s="822"/>
      <c r="AA53" s="827" t="str">
        <f>IFERROR(IF(Y53="ー","",ROUNDDOWN(Z53*VLOOKUP(N53,'【参考】数式用'!$AR$2:$AW$44,MATCH(Y53,'【参考】数式用'!$AT$4:$AW$4)+2,FALSE)*0.5,0)),"")</f>
        <v/>
      </c>
      <c r="AB53" s="836"/>
      <c r="AC53" s="786" t="str">
        <f>IFERROR(IF(AG53&lt;&gt;"",Z53*VLOOKUP(N53,'【参考】数式用'!$AG$2:$AL$44,MATCH(Y53,'【参考】数式用'!$AI$4:$AL$4,0)+2,0),""),"")</f>
        <v/>
      </c>
      <c r="AD53" s="786"/>
      <c r="AE53" s="852"/>
      <c r="AF53" s="861"/>
      <c r="AG53" s="866" t="str">
        <f>IFERROR(VLOOKUP(O53,'【参考】数式用'!$AY$5:$AY$13,1,FALSE),"")</f>
        <v/>
      </c>
      <c r="AH53" s="872" t="str">
        <f>IFERROR(VLOOKUP(N53,'【参考】数式用'!$BA$2:$BB$44,2,FALSE),"")</f>
        <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
      </c>
      <c r="C54" s="693"/>
      <c r="D54" s="693"/>
      <c r="E54" s="693"/>
      <c r="F54" s="693"/>
      <c r="G54" s="693"/>
      <c r="H54" s="693"/>
      <c r="I54" s="707"/>
      <c r="J54" s="715" t="str">
        <f>IF(基本情報入力シート!M79="","",基本情報入力シート!M79)</f>
        <v/>
      </c>
      <c r="K54" s="716" t="str">
        <f>IF(基本情報入力シート!R79="","",基本情報入力シート!R79)</f>
        <v/>
      </c>
      <c r="L54" s="716" t="str">
        <f>IF(基本情報入力シート!W79="","",基本情報入力シート!W79)</f>
        <v/>
      </c>
      <c r="M54" s="715" t="str">
        <f>IF(基本情報入力シート!X79="","",基本情報入力シート!X79)</f>
        <v/>
      </c>
      <c r="N54" s="737" t="str">
        <f>IF(基本情報入力シート!Y79="","",基本情報入力シート!Y79)</f>
        <v/>
      </c>
      <c r="O54" s="747"/>
      <c r="P54" s="756"/>
      <c r="Q54" s="763"/>
      <c r="R54" s="768"/>
      <c r="S54" s="773" t="str">
        <f>IFERROR(ROUNDDOWN(Q54*VLOOKUP(N54,'【参考】数式用'!$AR$2:$AW$44,MATCH(P54,'【参考】数式用'!$AT$4:$AW$4)+2,FALSE)*0.5,0),"")</f>
        <v/>
      </c>
      <c r="T54" s="778"/>
      <c r="U54" s="786" t="str">
        <f>IFERROR(IF(AG54&lt;&gt;"",Q54*VLOOKUP(N54,'【参考】数式用'!$AG$2:$AL$44,MATCH(P54,'【参考】数式用'!$AI$4:$AL$4,0)+2,0),""),"")</f>
        <v/>
      </c>
      <c r="V54" s="778"/>
      <c r="W54" s="802"/>
      <c r="X54" s="810"/>
      <c r="Y54" s="755"/>
      <c r="Z54" s="822"/>
      <c r="AA54" s="827" t="str">
        <f>IFERROR(IF(Y54="ー","",ROUNDDOWN(Z54*VLOOKUP(N54,'【参考】数式用'!$AR$2:$AW$44,MATCH(Y54,'【参考】数式用'!$AT$4:$AW$4)+2,FALSE)*0.5,0)),"")</f>
        <v/>
      </c>
      <c r="AB54" s="836"/>
      <c r="AC54" s="786" t="str">
        <f>IFERROR(IF(AG54&lt;&gt;"",Z54*VLOOKUP(N54,'【参考】数式用'!$AG$2:$AL$44,MATCH(Y54,'【参考】数式用'!$AI$4:$AL$4,0)+2,0),""),"")</f>
        <v/>
      </c>
      <c r="AD54" s="786"/>
      <c r="AE54" s="852"/>
      <c r="AF54" s="861"/>
      <c r="AG54" s="866" t="str">
        <f>IFERROR(VLOOKUP(O54,'【参考】数式用'!$AY$5:$AY$13,1,FALSE),"")</f>
        <v/>
      </c>
      <c r="AH54" s="872" t="str">
        <f>IFERROR(VLOOKUP(N54,'【参考】数式用'!$BA$2:$BB$44,2,FALSE),"")</f>
        <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
      </c>
      <c r="C55" s="693"/>
      <c r="D55" s="693"/>
      <c r="E55" s="693"/>
      <c r="F55" s="693"/>
      <c r="G55" s="693"/>
      <c r="H55" s="693"/>
      <c r="I55" s="707"/>
      <c r="J55" s="715" t="str">
        <f>IF(基本情報入力シート!M80="","",基本情報入力シート!M80)</f>
        <v/>
      </c>
      <c r="K55" s="716" t="str">
        <f>IF(基本情報入力シート!R80="","",基本情報入力シート!R80)</f>
        <v/>
      </c>
      <c r="L55" s="716" t="str">
        <f>IF(基本情報入力シート!W80="","",基本情報入力シート!W80)</f>
        <v/>
      </c>
      <c r="M55" s="715" t="str">
        <f>IF(基本情報入力シート!X80="","",基本情報入力シート!X80)</f>
        <v/>
      </c>
      <c r="N55" s="737" t="str">
        <f>IF(基本情報入力シート!Y80="","",基本情報入力シート!Y80)</f>
        <v/>
      </c>
      <c r="O55" s="747"/>
      <c r="P55" s="757"/>
      <c r="Q55" s="763"/>
      <c r="R55" s="768"/>
      <c r="S55" s="773" t="str">
        <f>IFERROR(ROUNDDOWN(Q55*VLOOKUP(N55,'【参考】数式用'!$AR$2:$AW$44,MATCH(P55,'【参考】数式用'!$AT$4:$AW$4)+2,FALSE)*0.5,0),"")</f>
        <v/>
      </c>
      <c r="T55" s="778"/>
      <c r="U55" s="786" t="str">
        <f>IFERROR(IF(AG55&lt;&gt;"",Q55*VLOOKUP(N55,'【参考】数式用'!$AG$2:$AL$44,MATCH(P55,'【参考】数式用'!$AI$4:$AL$4,0)+2,0),""),"")</f>
        <v/>
      </c>
      <c r="V55" s="778"/>
      <c r="W55" s="802"/>
      <c r="X55" s="810"/>
      <c r="Y55" s="755"/>
      <c r="Z55" s="822"/>
      <c r="AA55" s="827" t="str">
        <f>IFERROR(IF(Y55="ー","",ROUNDDOWN(Z55*VLOOKUP(N55,'【参考】数式用'!$AR$2:$AW$44,MATCH(Y55,'【参考】数式用'!$AT$4:$AW$4)+2,FALSE)*0.5,0)),"")</f>
        <v/>
      </c>
      <c r="AB55" s="836"/>
      <c r="AC55" s="786" t="str">
        <f>IFERROR(IF(AG55&lt;&gt;"",Z55*VLOOKUP(N55,'【参考】数式用'!$AG$2:$AL$44,MATCH(Y55,'【参考】数式用'!$AI$4:$AL$4,0)+2,0),""),"")</f>
        <v/>
      </c>
      <c r="AD55" s="786"/>
      <c r="AE55" s="852"/>
      <c r="AF55" s="861"/>
      <c r="AG55" s="866" t="str">
        <f>IFERROR(VLOOKUP(O55,'【参考】数式用'!$AY$5:$AY$13,1,FALSE),"")</f>
        <v/>
      </c>
      <c r="AH55" s="872" t="str">
        <f>IFERROR(VLOOKUP(N55,'【参考】数式用'!$BA$2:$BB$44,2,FALSE),"")</f>
        <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
      </c>
      <c r="C56" s="693"/>
      <c r="D56" s="693"/>
      <c r="E56" s="693"/>
      <c r="F56" s="693"/>
      <c r="G56" s="693"/>
      <c r="H56" s="693"/>
      <c r="I56" s="707"/>
      <c r="J56" s="715" t="str">
        <f>IF(基本情報入力シート!M81="","",基本情報入力シート!M81)</f>
        <v/>
      </c>
      <c r="K56" s="716" t="str">
        <f>IF(基本情報入力シート!R81="","",基本情報入力シート!R81)</f>
        <v/>
      </c>
      <c r="L56" s="716" t="str">
        <f>IF(基本情報入力シート!W81="","",基本情報入力シート!W81)</f>
        <v/>
      </c>
      <c r="M56" s="715" t="str">
        <f>IF(基本情報入力シート!X81="","",基本情報入力シート!X81)</f>
        <v/>
      </c>
      <c r="N56" s="737" t="str">
        <f>IF(基本情報入力シート!Y81="","",基本情報入力シート!Y81)</f>
        <v/>
      </c>
      <c r="O56" s="747"/>
      <c r="P56" s="757"/>
      <c r="Q56" s="763"/>
      <c r="R56" s="768"/>
      <c r="S56" s="773" t="str">
        <f>IFERROR(ROUNDDOWN(Q56*VLOOKUP(N56,'【参考】数式用'!$AR$2:$AW$44,MATCH(P56,'【参考】数式用'!$AT$4:$AW$4)+2,FALSE)*0.5,0),"")</f>
        <v/>
      </c>
      <c r="T56" s="779"/>
      <c r="U56" s="786" t="str">
        <f>IFERROR(IF(AG56&lt;&gt;"",Q56*VLOOKUP(N56,'【参考】数式用'!$AG$2:$AL$44,MATCH(P56,'【参考】数式用'!$AI$4:$AL$4,0)+2,0),""),"")</f>
        <v/>
      </c>
      <c r="V56" s="778"/>
      <c r="W56" s="802"/>
      <c r="X56" s="810"/>
      <c r="Y56" s="755"/>
      <c r="Z56" s="822"/>
      <c r="AA56" s="827" t="str">
        <f>IFERROR(IF(Y56="ー","",ROUNDDOWN(Z56*VLOOKUP(N56,'【参考】数式用'!$AR$2:$AW$44,MATCH(Y56,'【参考】数式用'!$AT$4:$AW$4)+2,FALSE)*0.5,0)),"")</f>
        <v/>
      </c>
      <c r="AB56" s="836"/>
      <c r="AC56" s="786" t="str">
        <f>IFERROR(IF(AG56&lt;&gt;"",Z56*VLOOKUP(N56,'【参考】数式用'!$AG$2:$AL$44,MATCH(Y56,'【参考】数式用'!$AI$4:$AL$4,0)+2,0),""),"")</f>
        <v/>
      </c>
      <c r="AD56" s="786"/>
      <c r="AE56" s="852"/>
      <c r="AF56" s="861"/>
      <c r="AG56" s="866" t="str">
        <f>IFERROR(VLOOKUP(O56,'【参考】数式用'!$AY$5:$AY$13,1,FALSE),"")</f>
        <v/>
      </c>
      <c r="AH56" s="872" t="str">
        <f>IFERROR(VLOOKUP(N56,'【参考】数式用'!$BA$2:$BB$44,2,FALSE),"")</f>
        <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
      </c>
      <c r="C57" s="693"/>
      <c r="D57" s="693"/>
      <c r="E57" s="693"/>
      <c r="F57" s="693"/>
      <c r="G57" s="693"/>
      <c r="H57" s="693"/>
      <c r="I57" s="707"/>
      <c r="J57" s="715" t="str">
        <f>IF(基本情報入力シート!M82="","",基本情報入力シート!M82)</f>
        <v/>
      </c>
      <c r="K57" s="716" t="str">
        <f>IF(基本情報入力シート!R82="","",基本情報入力シート!R82)</f>
        <v/>
      </c>
      <c r="L57" s="716" t="str">
        <f>IF(基本情報入力シート!W82="","",基本情報入力シート!W82)</f>
        <v/>
      </c>
      <c r="M57" s="715" t="str">
        <f>IF(基本情報入力シート!X82="","",基本情報入力シート!X82)</f>
        <v/>
      </c>
      <c r="N57" s="737" t="str">
        <f>IF(基本情報入力シート!Y82="","",基本情報入力シート!Y82)</f>
        <v/>
      </c>
      <c r="O57" s="747"/>
      <c r="P57" s="756"/>
      <c r="Q57" s="763"/>
      <c r="R57" s="768"/>
      <c r="S57" s="773" t="str">
        <f>IFERROR(ROUNDDOWN(Q57*VLOOKUP(N57,'【参考】数式用'!$AR$2:$AW$44,MATCH(P57,'【参考】数式用'!$AT$4:$AW$4)+2,FALSE)*0.5,0),"")</f>
        <v/>
      </c>
      <c r="T57" s="778"/>
      <c r="U57" s="786" t="str">
        <f>IFERROR(IF(AG57&lt;&gt;"",Q57*VLOOKUP(N57,'【参考】数式用'!$AG$2:$AL$44,MATCH(P57,'【参考】数式用'!$AI$4:$AL$4,0)+2,0),""),"")</f>
        <v/>
      </c>
      <c r="V57" s="778"/>
      <c r="W57" s="802"/>
      <c r="X57" s="810"/>
      <c r="Y57" s="755"/>
      <c r="Z57" s="822"/>
      <c r="AA57" s="827" t="str">
        <f>IFERROR(IF(Y57="ー","",ROUNDDOWN(Z57*VLOOKUP(N57,'【参考】数式用'!$AR$2:$AW$44,MATCH(Y57,'【参考】数式用'!$AT$4:$AW$4)+2,FALSE)*0.5,0)),"")</f>
        <v/>
      </c>
      <c r="AB57" s="836"/>
      <c r="AC57" s="786" t="str">
        <f>IFERROR(IF(AG57&lt;&gt;"",Z57*VLOOKUP(N57,'【参考】数式用'!$AG$2:$AL$44,MATCH(Y57,'【参考】数式用'!$AI$4:$AL$4,0)+2,0),""),"")</f>
        <v/>
      </c>
      <c r="AD57" s="786"/>
      <c r="AE57" s="852"/>
      <c r="AF57" s="861"/>
      <c r="AG57" s="866" t="str">
        <f>IFERROR(VLOOKUP(O57,'【参考】数式用'!$AY$5:$AY$13,1,FALSE),"")</f>
        <v/>
      </c>
      <c r="AH57" s="872" t="str">
        <f>IFERROR(VLOOKUP(N57,'【参考】数式用'!$BA$2:$BB$44,2,FALSE),"")</f>
        <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
      </c>
      <c r="C58" s="693"/>
      <c r="D58" s="693"/>
      <c r="E58" s="693"/>
      <c r="F58" s="693"/>
      <c r="G58" s="693"/>
      <c r="H58" s="693"/>
      <c r="I58" s="707"/>
      <c r="J58" s="715" t="str">
        <f>IF(基本情報入力シート!M83="","",基本情報入力シート!M83)</f>
        <v/>
      </c>
      <c r="K58" s="716" t="str">
        <f>IF(基本情報入力シート!R83="","",基本情報入力シート!R83)</f>
        <v/>
      </c>
      <c r="L58" s="716" t="str">
        <f>IF(基本情報入力シート!W83="","",基本情報入力シート!W83)</f>
        <v/>
      </c>
      <c r="M58" s="715" t="str">
        <f>IF(基本情報入力シート!X83="","",基本情報入力シート!X83)</f>
        <v/>
      </c>
      <c r="N58" s="737" t="str">
        <f>IF(基本情報入力シート!Y83="","",基本情報入力シート!Y83)</f>
        <v/>
      </c>
      <c r="O58" s="747"/>
      <c r="P58" s="757"/>
      <c r="Q58" s="763"/>
      <c r="R58" s="768"/>
      <c r="S58" s="773" t="str">
        <f>IFERROR(ROUNDDOWN(Q58*VLOOKUP(N58,'【参考】数式用'!$AR$2:$AW$44,MATCH(P58,'【参考】数式用'!$AT$4:$AW$4)+2,FALSE)*0.5,0),"")</f>
        <v/>
      </c>
      <c r="T58" s="778"/>
      <c r="U58" s="786" t="str">
        <f>IFERROR(IF(AG58&lt;&gt;"",Q58*VLOOKUP(N58,'【参考】数式用'!$AG$2:$AL$44,MATCH(P58,'【参考】数式用'!$AI$4:$AL$4,0)+2,0),""),"")</f>
        <v/>
      </c>
      <c r="V58" s="778"/>
      <c r="W58" s="802"/>
      <c r="X58" s="810"/>
      <c r="Y58" s="755"/>
      <c r="Z58" s="822"/>
      <c r="AA58" s="827" t="str">
        <f>IFERROR(IF(Y58="ー","",ROUNDDOWN(Z58*VLOOKUP(N58,'【参考】数式用'!$AR$2:$AW$44,MATCH(Y58,'【参考】数式用'!$AT$4:$AW$4)+2,FALSE)*0.5,0)),"")</f>
        <v/>
      </c>
      <c r="AB58" s="836"/>
      <c r="AC58" s="786" t="str">
        <f>IFERROR(IF(AG58&lt;&gt;"",Z58*VLOOKUP(N58,'【参考】数式用'!$AG$2:$AL$44,MATCH(Y58,'【参考】数式用'!$AI$4:$AL$4,0)+2,0),""),"")</f>
        <v/>
      </c>
      <c r="AD58" s="786"/>
      <c r="AE58" s="852"/>
      <c r="AF58" s="861"/>
      <c r="AG58" s="866" t="str">
        <f>IFERROR(VLOOKUP(O58,'【参考】数式用'!$AY$5:$AY$13,1,FALSE),"")</f>
        <v/>
      </c>
      <c r="AH58" s="872" t="str">
        <f>IFERROR(VLOOKUP(N58,'【参考】数式用'!$BA$2:$BB$44,2,FALSE),"")</f>
        <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
      </c>
      <c r="C59" s="693"/>
      <c r="D59" s="693"/>
      <c r="E59" s="693"/>
      <c r="F59" s="693"/>
      <c r="G59" s="693"/>
      <c r="H59" s="693"/>
      <c r="I59" s="707"/>
      <c r="J59" s="715" t="str">
        <f>IF(基本情報入力シート!M84="","",基本情報入力シート!M84)</f>
        <v/>
      </c>
      <c r="K59" s="716" t="str">
        <f>IF(基本情報入力シート!R84="","",基本情報入力シート!R84)</f>
        <v/>
      </c>
      <c r="L59" s="716" t="str">
        <f>IF(基本情報入力シート!W84="","",基本情報入力シート!W84)</f>
        <v/>
      </c>
      <c r="M59" s="715" t="str">
        <f>IF(基本情報入力シート!X84="","",基本情報入力シート!X84)</f>
        <v/>
      </c>
      <c r="N59" s="737" t="str">
        <f>IF(基本情報入力シート!Y84="","",基本情報入力シート!Y84)</f>
        <v/>
      </c>
      <c r="O59" s="747"/>
      <c r="P59" s="757"/>
      <c r="Q59" s="763"/>
      <c r="R59" s="768"/>
      <c r="S59" s="773" t="str">
        <f>IFERROR(ROUNDDOWN(Q59*VLOOKUP(N59,'【参考】数式用'!$AR$2:$AW$44,MATCH(P59,'【参考】数式用'!$AT$4:$AW$4)+2,FALSE)*0.5,0),"")</f>
        <v/>
      </c>
      <c r="T59" s="779"/>
      <c r="U59" s="786" t="str">
        <f>IFERROR(IF(AG59&lt;&gt;"",Q59*VLOOKUP(N59,'【参考】数式用'!$AG$2:$AL$44,MATCH(P59,'【参考】数式用'!$AI$4:$AL$4,0)+2,0),""),"")</f>
        <v/>
      </c>
      <c r="V59" s="778"/>
      <c r="W59" s="802"/>
      <c r="X59" s="810"/>
      <c r="Y59" s="755"/>
      <c r="Z59" s="822"/>
      <c r="AA59" s="827" t="str">
        <f>IFERROR(IF(Y59="ー","",ROUNDDOWN(Z59*VLOOKUP(N59,'【参考】数式用'!$AR$2:$AW$44,MATCH(Y59,'【参考】数式用'!$AT$4:$AW$4)+2,FALSE)*0.5,0)),"")</f>
        <v/>
      </c>
      <c r="AB59" s="836"/>
      <c r="AC59" s="786" t="str">
        <f>IFERROR(IF(AG59&lt;&gt;"",Z59*VLOOKUP(N59,'【参考】数式用'!$AG$2:$AL$44,MATCH(Y59,'【参考】数式用'!$AI$4:$AL$4,0)+2,0),""),"")</f>
        <v/>
      </c>
      <c r="AD59" s="786"/>
      <c r="AE59" s="852"/>
      <c r="AF59" s="861"/>
      <c r="AG59" s="866" t="str">
        <f>IFERROR(VLOOKUP(O59,'【参考】数式用'!$AY$5:$AY$13,1,FALSE),"")</f>
        <v/>
      </c>
      <c r="AH59" s="872" t="str">
        <f>IFERROR(VLOOKUP(N59,'【参考】数式用'!$BA$2:$BB$44,2,FALSE),"")</f>
        <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
      </c>
      <c r="C60" s="693"/>
      <c r="D60" s="693"/>
      <c r="E60" s="693"/>
      <c r="F60" s="693"/>
      <c r="G60" s="693"/>
      <c r="H60" s="693"/>
      <c r="I60" s="707"/>
      <c r="J60" s="715" t="str">
        <f>IF(基本情報入力シート!M85="","",基本情報入力シート!M85)</f>
        <v/>
      </c>
      <c r="K60" s="716" t="str">
        <f>IF(基本情報入力シート!R85="","",基本情報入力シート!R85)</f>
        <v/>
      </c>
      <c r="L60" s="716" t="str">
        <f>IF(基本情報入力シート!W85="","",基本情報入力シート!W85)</f>
        <v/>
      </c>
      <c r="M60" s="715" t="str">
        <f>IF(基本情報入力シート!X85="","",基本情報入力シート!X85)</f>
        <v/>
      </c>
      <c r="N60" s="737" t="str">
        <f>IF(基本情報入力シート!Y85="","",基本情報入力シート!Y85)</f>
        <v/>
      </c>
      <c r="O60" s="747"/>
      <c r="P60" s="757"/>
      <c r="Q60" s="763"/>
      <c r="R60" s="768"/>
      <c r="S60" s="773" t="str">
        <f>IFERROR(ROUNDDOWN(Q60*VLOOKUP(N60,'【参考】数式用'!$AR$2:$AW$44,MATCH(P60,'【参考】数式用'!$AT$4:$AW$4)+2,FALSE)*0.5,0),"")</f>
        <v/>
      </c>
      <c r="T60" s="778"/>
      <c r="U60" s="786" t="str">
        <f>IFERROR(IF(AG60&lt;&gt;"",Q60*VLOOKUP(N60,'【参考】数式用'!$AG$2:$AL$44,MATCH(P60,'【参考】数式用'!$AI$4:$AL$4,0)+2,0),""),"")</f>
        <v/>
      </c>
      <c r="V60" s="778"/>
      <c r="W60" s="802"/>
      <c r="X60" s="810"/>
      <c r="Y60" s="755"/>
      <c r="Z60" s="822"/>
      <c r="AA60" s="827" t="str">
        <f>IFERROR(IF(Y60="ー","",ROUNDDOWN(Z60*VLOOKUP(N60,'【参考】数式用'!$AR$2:$AW$44,MATCH(Y60,'【参考】数式用'!$AT$4:$AW$4)+2,FALSE)*0.5,0)),"")</f>
        <v/>
      </c>
      <c r="AB60" s="836"/>
      <c r="AC60" s="786" t="str">
        <f>IFERROR(IF(AG60&lt;&gt;"",Z60*VLOOKUP(N60,'【参考】数式用'!$AG$2:$AL$44,MATCH(Y60,'【参考】数式用'!$AI$4:$AL$4,0)+2,0),""),"")</f>
        <v/>
      </c>
      <c r="AD60" s="786"/>
      <c r="AE60" s="852"/>
      <c r="AF60" s="861"/>
      <c r="AG60" s="866" t="str">
        <f>IFERROR(VLOOKUP(O60,'【参考】数式用'!$AY$5:$AY$13,1,FALSE),"")</f>
        <v/>
      </c>
      <c r="AH60" s="872" t="str">
        <f>IFERROR(VLOOKUP(N60,'【参考】数式用'!$BA$2:$BB$44,2,FALSE),"")</f>
        <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IFERROR(ROUNDDOWN(Q61*VLOOKUP(N61,'【参考】数式用'!$AR$2:$AW$44,MATCH(P61,'【参考】数式用'!$AT$4:$AW$4)+2,FALSE)*0.5,0),"")</f>
        <v/>
      </c>
      <c r="T61" s="778"/>
      <c r="U61" s="786" t="str">
        <f>IFERROR(IF(AG61&lt;&gt;"",Q61*VLOOKUP(N61,'【参考】数式用'!$AG$2:$AL$44,MATCH(P61,'【参考】数式用'!$AI$4:$AL$4,0)+2,0),""),"")</f>
        <v/>
      </c>
      <c r="V61" s="778"/>
      <c r="W61" s="802"/>
      <c r="X61" s="810"/>
      <c r="Y61" s="755"/>
      <c r="Z61" s="822"/>
      <c r="AA61" s="827" t="str">
        <f>IFERROR(IF(Y61="ー","",ROUNDDOWN(Z61*VLOOKUP(N61,'【参考】数式用'!$AR$2:$AW$44,MATCH(Y61,'【参考】数式用'!$AT$4:$AW$4)+2,FALSE)*0.5,0)),"")</f>
        <v/>
      </c>
      <c r="AB61" s="836"/>
      <c r="AC61" s="786" t="str">
        <f>IFERROR(IF(AG61&lt;&gt;"",Z61*VLOOKUP(N61,'【参考】数式用'!$AG$2:$AL$44,MATCH(Y61,'【参考】数式用'!$AI$4:$AL$4,0)+2,0),""),"")</f>
        <v/>
      </c>
      <c r="AD61" s="786"/>
      <c r="AE61" s="852"/>
      <c r="AF61" s="861"/>
      <c r="AG61" s="866" t="str">
        <f>IFERROR(VLOOKUP(O61,'【参考】数式用'!$AY$5:$AY$13,1,FALSE),"")</f>
        <v/>
      </c>
      <c r="AH61" s="872" t="str">
        <f>IFERROR(VLOOKUP(N61,'【参考】数式用'!$BA$2:$BB$44,2,FALSE),"")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IFERROR(ROUNDDOWN(Q62*VLOOKUP(N62,'【参考】数式用'!$AR$2:$AW$44,MATCH(P62,'【参考】数式用'!$AT$4:$AW$4)+2,FALSE)*0.5,0),"")</f>
        <v/>
      </c>
      <c r="T62" s="779"/>
      <c r="U62" s="786" t="str">
        <f>IFERROR(IF(AG62&lt;&gt;"",Q62*VLOOKUP(N62,'【参考】数式用'!$AG$2:$AL$44,MATCH(P62,'【参考】数式用'!$AI$4:$AL$4,0)+2,0),""),"")</f>
        <v/>
      </c>
      <c r="V62" s="778"/>
      <c r="W62" s="802"/>
      <c r="X62" s="810"/>
      <c r="Y62" s="755"/>
      <c r="Z62" s="822"/>
      <c r="AA62" s="827" t="str">
        <f>IFERROR(IF(Y62="ー","",ROUNDDOWN(Z62*VLOOKUP(N62,'【参考】数式用'!$AR$2:$AW$44,MATCH(Y62,'【参考】数式用'!$AT$4:$AW$4)+2,FALSE)*0.5,0)),"")</f>
        <v/>
      </c>
      <c r="AB62" s="836"/>
      <c r="AC62" s="786" t="str">
        <f>IFERROR(IF(AG62&lt;&gt;"",Z62*VLOOKUP(N62,'【参考】数式用'!$AG$2:$AL$44,MATCH(Y62,'【参考】数式用'!$AI$4:$AL$4,0)+2,0),""),"")</f>
        <v/>
      </c>
      <c r="AD62" s="786"/>
      <c r="AE62" s="852"/>
      <c r="AF62" s="861"/>
      <c r="AG62" s="866" t="str">
        <f>IFERROR(VLOOKUP(O62,'【参考】数式用'!$AY$5:$AY$13,1,FALSE),"")</f>
        <v/>
      </c>
      <c r="AH62" s="872" t="str">
        <f>IFERROR(VLOOKUP(N62,'【参考】数式用'!$BA$2:$BB$44,2,FALSE),"")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IFERROR(ROUNDDOWN(Q63*VLOOKUP(N63,'【参考】数式用'!$AR$2:$AW$44,MATCH(P63,'【参考】数式用'!$AT$4:$AW$4)+2,FALSE)*0.5,0),"")</f>
        <v/>
      </c>
      <c r="T63" s="779"/>
      <c r="U63" s="786" t="str">
        <f>IFERROR(IF(AG63&lt;&gt;"",Q63*VLOOKUP(N63,'【参考】数式用'!$AG$2:$AL$44,MATCH(P63,'【参考】数式用'!$AI$4:$AL$4,0)+2,0),""),"")</f>
        <v/>
      </c>
      <c r="V63" s="778"/>
      <c r="W63" s="802"/>
      <c r="X63" s="810"/>
      <c r="Y63" s="755"/>
      <c r="Z63" s="822"/>
      <c r="AA63" s="827" t="str">
        <f>IFERROR(IF(Y63="ー","",ROUNDDOWN(Z63*VLOOKUP(N63,'【参考】数式用'!$AR$2:$AW$44,MATCH(Y63,'【参考】数式用'!$AT$4:$AW$4)+2,FALSE)*0.5,0)),"")</f>
        <v/>
      </c>
      <c r="AB63" s="836"/>
      <c r="AC63" s="786" t="str">
        <f>IFERROR(IF(AG63&lt;&gt;"",Z63*VLOOKUP(N63,'【参考】数式用'!$AG$2:$AL$44,MATCH(Y63,'【参考】数式用'!$AI$4:$AL$4,0)+2,0),""),"")</f>
        <v/>
      </c>
      <c r="AD63" s="786"/>
      <c r="AE63" s="852"/>
      <c r="AF63" s="861"/>
      <c r="AG63" s="866" t="str">
        <f>IFERROR(VLOOKUP(O63,'【参考】数式用'!$AY$5:$AY$13,1,FALSE),"")</f>
        <v/>
      </c>
      <c r="AH63" s="872" t="str">
        <f>IFERROR(VLOOKUP(N63,'【参考】数式用'!$BA$2:$BB$44,2,FALSE),"")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IFERROR(ROUNDDOWN(Q64*VLOOKUP(N64,'【参考】数式用'!$AR$2:$AW$44,MATCH(P64,'【参考】数式用'!$AT$4:$AW$4)+2,FALSE)*0.5,0),"")</f>
        <v/>
      </c>
      <c r="T64" s="779"/>
      <c r="U64" s="786" t="str">
        <f>IFERROR(IF(AG64&lt;&gt;"",Q64*VLOOKUP(N64,'【参考】数式用'!$AG$2:$AL$44,MATCH(P64,'【参考】数式用'!$AI$4:$AL$4,0)+2,0),""),"")</f>
        <v/>
      </c>
      <c r="V64" s="778"/>
      <c r="W64" s="802"/>
      <c r="X64" s="810"/>
      <c r="Y64" s="755"/>
      <c r="Z64" s="822"/>
      <c r="AA64" s="827" t="str">
        <f>IFERROR(IF(Y64="ー","",ROUNDDOWN(Z64*VLOOKUP(N64,'【参考】数式用'!$AR$2:$AW$44,MATCH(Y64,'【参考】数式用'!$AT$4:$AW$4)+2,FALSE)*0.5,0)),"")</f>
        <v/>
      </c>
      <c r="AB64" s="836"/>
      <c r="AC64" s="786" t="str">
        <f>IFERROR(IF(AG64&lt;&gt;"",Z64*VLOOKUP(N64,'【参考】数式用'!$AG$2:$AL$44,MATCH(Y64,'【参考】数式用'!$AI$4:$AL$4,0)+2,0),""),"")</f>
        <v/>
      </c>
      <c r="AD64" s="786"/>
      <c r="AE64" s="852"/>
      <c r="AF64" s="861"/>
      <c r="AG64" s="866" t="str">
        <f>IFERROR(VLOOKUP(O64,'【参考】数式用'!$AY$5:$AY$13,1,FALSE),"")</f>
        <v/>
      </c>
      <c r="AH64" s="872" t="str">
        <f>IFERROR(VLOOKUP(N64,'【参考】数式用'!$BA$2:$BB$44,2,FALSE),"")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IFERROR(ROUNDDOWN(Q65*VLOOKUP(N65,'【参考】数式用'!$AR$2:$AW$44,MATCH(P65,'【参考】数式用'!$AT$4:$AW$4)+2,FALSE)*0.5,0),"")</f>
        <v/>
      </c>
      <c r="T65" s="779"/>
      <c r="U65" s="786" t="str">
        <f>IFERROR(IF(AG65&lt;&gt;"",Q65*VLOOKUP(N65,'【参考】数式用'!$AG$2:$AL$44,MATCH(P65,'【参考】数式用'!$AI$4:$AL$4,0)+2,0),""),"")</f>
        <v/>
      </c>
      <c r="V65" s="778"/>
      <c r="W65" s="802"/>
      <c r="X65" s="810"/>
      <c r="Y65" s="755"/>
      <c r="Z65" s="822"/>
      <c r="AA65" s="827" t="str">
        <f>IFERROR(IF(Y65="ー","",ROUNDDOWN(Z65*VLOOKUP(N65,'【参考】数式用'!$AR$2:$AW$44,MATCH(Y65,'【参考】数式用'!$AT$4:$AW$4)+2,FALSE)*0.5,0)),"")</f>
        <v/>
      </c>
      <c r="AB65" s="836"/>
      <c r="AC65" s="786" t="str">
        <f>IFERROR(IF(AG65&lt;&gt;"",Z65*VLOOKUP(N65,'【参考】数式用'!$AG$2:$AL$44,MATCH(Y65,'【参考】数式用'!$AI$4:$AL$4,0)+2,0),""),"")</f>
        <v/>
      </c>
      <c r="AD65" s="786"/>
      <c r="AE65" s="852"/>
      <c r="AF65" s="861"/>
      <c r="AG65" s="866" t="str">
        <f>IFERROR(VLOOKUP(O65,'【参考】数式用'!$AY$5:$AY$13,1,FALSE),"")</f>
        <v/>
      </c>
      <c r="AH65" s="872" t="str">
        <f>IFERROR(VLOOKUP(N65,'【参考】数式用'!$BA$2:$BB$44,2,FALSE),"")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IFERROR(ROUNDDOWN(Q66*VLOOKUP(N66,'【参考】数式用'!$AR$2:$AW$44,MATCH(P66,'【参考】数式用'!$AT$4:$AW$4)+2,FALSE)*0.5,0),"")</f>
        <v/>
      </c>
      <c r="T66" s="779"/>
      <c r="U66" s="786" t="str">
        <f>IFERROR(IF(AG66&lt;&gt;"",Q66*VLOOKUP(N66,'【参考】数式用'!$AG$2:$AL$44,MATCH(P66,'【参考】数式用'!$AI$4:$AL$4,0)+2,0),""),"")</f>
        <v/>
      </c>
      <c r="V66" s="778"/>
      <c r="W66" s="802"/>
      <c r="X66" s="810"/>
      <c r="Y66" s="755"/>
      <c r="Z66" s="822"/>
      <c r="AA66" s="827" t="str">
        <f>IFERROR(IF(Y66="ー","",ROUNDDOWN(Z66*VLOOKUP(N66,'【参考】数式用'!$AR$2:$AW$44,MATCH(Y66,'【参考】数式用'!$AT$4:$AW$4)+2,FALSE)*0.5,0)),"")</f>
        <v/>
      </c>
      <c r="AB66" s="836"/>
      <c r="AC66" s="786" t="str">
        <f>IFERROR(IF(AG66&lt;&gt;"",Z66*VLOOKUP(N66,'【参考】数式用'!$AG$2:$AL$44,MATCH(Y66,'【参考】数式用'!$AI$4:$AL$4,0)+2,0),""),"")</f>
        <v/>
      </c>
      <c r="AD66" s="786"/>
      <c r="AE66" s="852"/>
      <c r="AF66" s="861"/>
      <c r="AG66" s="866" t="str">
        <f>IFERROR(VLOOKUP(O66,'【参考】数式用'!$AY$5:$AY$13,1,FALSE),"")</f>
        <v/>
      </c>
      <c r="AH66" s="872" t="str">
        <f>IFERROR(VLOOKUP(N66,'【参考】数式用'!$BA$2:$BB$44,2,FALSE),"")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IFERROR(ROUNDDOWN(Q67*VLOOKUP(N67,'【参考】数式用'!$AR$2:$AW$44,MATCH(P67,'【参考】数式用'!$AT$4:$AW$4)+2,FALSE)*0.5,0),"")</f>
        <v/>
      </c>
      <c r="T67" s="779"/>
      <c r="U67" s="786" t="str">
        <f>IFERROR(IF(AG67&lt;&gt;"",Q67*VLOOKUP(N67,'【参考】数式用'!$AG$2:$AL$44,MATCH(P67,'【参考】数式用'!$AI$4:$AL$4,0)+2,0),""),"")</f>
        <v/>
      </c>
      <c r="V67" s="778"/>
      <c r="W67" s="802"/>
      <c r="X67" s="810"/>
      <c r="Y67" s="755"/>
      <c r="Z67" s="822"/>
      <c r="AA67" s="827" t="str">
        <f>IFERROR(IF(Y67="ー","",ROUNDDOWN(Z67*VLOOKUP(N67,'【参考】数式用'!$AR$2:$AW$44,MATCH(Y67,'【参考】数式用'!$AT$4:$AW$4)+2,FALSE)*0.5,0)),"")</f>
        <v/>
      </c>
      <c r="AB67" s="836"/>
      <c r="AC67" s="786" t="str">
        <f>IFERROR(IF(AG67&lt;&gt;"",Z67*VLOOKUP(N67,'【参考】数式用'!$AG$2:$AL$44,MATCH(Y67,'【参考】数式用'!$AI$4:$AL$4,0)+2,0),""),"")</f>
        <v/>
      </c>
      <c r="AD67" s="786"/>
      <c r="AE67" s="852"/>
      <c r="AF67" s="861"/>
      <c r="AG67" s="866" t="str">
        <f>IFERROR(VLOOKUP(O67,'【参考】数式用'!$AY$5:$AY$13,1,FALSE),"")</f>
        <v/>
      </c>
      <c r="AH67" s="872" t="str">
        <f>IFERROR(VLOOKUP(N67,'【参考】数式用'!$BA$2:$BB$44,2,FALSE),"")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IFERROR(ROUNDDOWN(Q68*VLOOKUP(N68,'【参考】数式用'!$AR$2:$AW$44,MATCH(P68,'【参考】数式用'!$AT$4:$AW$4)+2,FALSE)*0.5,0),"")</f>
        <v/>
      </c>
      <c r="T68" s="779"/>
      <c r="U68" s="786" t="str">
        <f>IFERROR(IF(AG68&lt;&gt;"",Q68*VLOOKUP(N68,'【参考】数式用'!$AG$2:$AL$44,MATCH(P68,'【参考】数式用'!$AI$4:$AL$4,0)+2,0),""),"")</f>
        <v/>
      </c>
      <c r="V68" s="778"/>
      <c r="W68" s="802"/>
      <c r="X68" s="810"/>
      <c r="Y68" s="755"/>
      <c r="Z68" s="822"/>
      <c r="AA68" s="827" t="str">
        <f>IFERROR(IF(Y68="ー","",ROUNDDOWN(Z68*VLOOKUP(N68,'【参考】数式用'!$AR$2:$AW$44,MATCH(Y68,'【参考】数式用'!$AT$4:$AW$4)+2,FALSE)*0.5,0)),"")</f>
        <v/>
      </c>
      <c r="AB68" s="836"/>
      <c r="AC68" s="786" t="str">
        <f>IFERROR(IF(AG68&lt;&gt;"",Z68*VLOOKUP(N68,'【参考】数式用'!$AG$2:$AL$44,MATCH(Y68,'【参考】数式用'!$AI$4:$AL$4,0)+2,0),""),"")</f>
        <v/>
      </c>
      <c r="AD68" s="786"/>
      <c r="AE68" s="852"/>
      <c r="AF68" s="861"/>
      <c r="AG68" s="866" t="str">
        <f>IFERROR(VLOOKUP(O68,'【参考】数式用'!$AY$5:$AY$13,1,FALSE),"")</f>
        <v/>
      </c>
      <c r="AH68" s="872" t="str">
        <f>IFERROR(VLOOKUP(N68,'【参考】数式用'!$BA$2:$BB$44,2,FALSE),"")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IFERROR(ROUNDDOWN(Q69*VLOOKUP(N69,'【参考】数式用'!$AR$2:$AW$44,MATCH(P69,'【参考】数式用'!$AT$4:$AW$4)+2,FALSE)*0.5,0),"")</f>
        <v/>
      </c>
      <c r="T69" s="779"/>
      <c r="U69" s="786" t="str">
        <f>IFERROR(IF(AG69&lt;&gt;"",Q69*VLOOKUP(N69,'【参考】数式用'!$AG$2:$AL$44,MATCH(P69,'【参考】数式用'!$AI$4:$AL$4,0)+2,0),""),"")</f>
        <v/>
      </c>
      <c r="V69" s="778"/>
      <c r="W69" s="802"/>
      <c r="X69" s="810"/>
      <c r="Y69" s="755"/>
      <c r="Z69" s="822"/>
      <c r="AA69" s="827" t="str">
        <f>IFERROR(IF(Y69="ー","",ROUNDDOWN(Z69*VLOOKUP(N69,'【参考】数式用'!$AR$2:$AW$44,MATCH(Y69,'【参考】数式用'!$AT$4:$AW$4)+2,FALSE)*0.5,0)),"")</f>
        <v/>
      </c>
      <c r="AB69" s="836"/>
      <c r="AC69" s="786" t="str">
        <f>IFERROR(IF(AG69&lt;&gt;"",Z69*VLOOKUP(N69,'【参考】数式用'!$AG$2:$AL$44,MATCH(Y69,'【参考】数式用'!$AI$4:$AL$4,0)+2,0),""),"")</f>
        <v/>
      </c>
      <c r="AD69" s="786"/>
      <c r="AE69" s="852"/>
      <c r="AF69" s="861"/>
      <c r="AG69" s="866" t="str">
        <f>IFERROR(VLOOKUP(O69,'【参考】数式用'!$AY$5:$AY$13,1,FALSE),"")</f>
        <v/>
      </c>
      <c r="AH69" s="872" t="str">
        <f>IFERROR(VLOOKUP(N69,'【参考】数式用'!$BA$2:$BB$44,2,FALSE),"")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IFERROR(ROUNDDOWN(Q70*VLOOKUP(N70,'【参考】数式用'!$AR$2:$AW$44,MATCH(P70,'【参考】数式用'!$AT$4:$AW$4)+2,FALSE)*0.5,0),"")</f>
        <v/>
      </c>
      <c r="T70" s="779"/>
      <c r="U70" s="786" t="str">
        <f>IFERROR(IF(AG70&lt;&gt;"",Q70*VLOOKUP(N70,'【参考】数式用'!$AG$2:$AL$44,MATCH(P70,'【参考】数式用'!$AI$4:$AL$4,0)+2,0),""),"")</f>
        <v/>
      </c>
      <c r="V70" s="778"/>
      <c r="W70" s="802"/>
      <c r="X70" s="810"/>
      <c r="Y70" s="755"/>
      <c r="Z70" s="822"/>
      <c r="AA70" s="827" t="str">
        <f>IFERROR(IF(Y70="ー","",ROUNDDOWN(Z70*VLOOKUP(N70,'【参考】数式用'!$AR$2:$AW$44,MATCH(Y70,'【参考】数式用'!$AT$4:$AW$4)+2,FALSE)*0.5,0)),"")</f>
        <v/>
      </c>
      <c r="AB70" s="836"/>
      <c r="AC70" s="786" t="str">
        <f>IFERROR(IF(AG70&lt;&gt;"",Z70*VLOOKUP(N70,'【参考】数式用'!$AG$2:$AL$44,MATCH(Y70,'【参考】数式用'!$AI$4:$AL$4,0)+2,0),""),"")</f>
        <v/>
      </c>
      <c r="AD70" s="786"/>
      <c r="AE70" s="852"/>
      <c r="AF70" s="861"/>
      <c r="AG70" s="866" t="str">
        <f>IFERROR(VLOOKUP(O70,'【参考】数式用'!$AY$5:$AY$13,1,FALSE),"")</f>
        <v/>
      </c>
      <c r="AH70" s="872" t="str">
        <f>IFERROR(VLOOKUP(N70,'【参考】数式用'!$BA$2:$BB$44,2,FALSE),"")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IFERROR(ROUNDDOWN(Q71*VLOOKUP(N71,'【参考】数式用'!$AR$2:$AW$44,MATCH(P71,'【参考】数式用'!$AT$4:$AW$4)+2,FALSE)*0.5,0),"")</f>
        <v/>
      </c>
      <c r="T71" s="779"/>
      <c r="U71" s="786" t="str">
        <f>IFERROR(IF(AG71&lt;&gt;"",Q71*VLOOKUP(N71,'【参考】数式用'!$AG$2:$AL$44,MATCH(P71,'【参考】数式用'!$AI$4:$AL$4,0)+2,0),""),"")</f>
        <v/>
      </c>
      <c r="V71" s="778"/>
      <c r="W71" s="802"/>
      <c r="X71" s="810"/>
      <c r="Y71" s="755"/>
      <c r="Z71" s="822"/>
      <c r="AA71" s="827" t="str">
        <f>IFERROR(IF(Y71="ー","",ROUNDDOWN(Z71*VLOOKUP(N71,'【参考】数式用'!$AR$2:$AW$44,MATCH(Y71,'【参考】数式用'!$AT$4:$AW$4)+2,FALSE)*0.5,0)),"")</f>
        <v/>
      </c>
      <c r="AB71" s="836"/>
      <c r="AC71" s="786" t="str">
        <f>IFERROR(IF(AG71&lt;&gt;"",Z71*VLOOKUP(N71,'【参考】数式用'!$AG$2:$AL$44,MATCH(Y71,'【参考】数式用'!$AI$4:$AL$4,0)+2,0),""),"")</f>
        <v/>
      </c>
      <c r="AD71" s="786"/>
      <c r="AE71" s="852"/>
      <c r="AF71" s="861"/>
      <c r="AG71" s="866" t="str">
        <f>IFERROR(VLOOKUP(O71,'【参考】数式用'!$AY$5:$AY$13,1,FALSE),"")</f>
        <v/>
      </c>
      <c r="AH71" s="872" t="str">
        <f>IFERROR(VLOOKUP(N71,'【参考】数式用'!$BA$2:$BB$44,2,FALSE),"")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IFERROR(ROUNDDOWN(Q72*VLOOKUP(N72,'【参考】数式用'!$AR$2:$AW$44,MATCH(P72,'【参考】数式用'!$AT$4:$AW$4)+2,FALSE)*0.5,0),"")</f>
        <v/>
      </c>
      <c r="T72" s="779"/>
      <c r="U72" s="786" t="str">
        <f>IFERROR(IF(AG72&lt;&gt;"",Q72*VLOOKUP(N72,'【参考】数式用'!$AG$2:$AL$44,MATCH(P72,'【参考】数式用'!$AI$4:$AL$4,0)+2,0),""),"")</f>
        <v/>
      </c>
      <c r="V72" s="778"/>
      <c r="W72" s="802"/>
      <c r="X72" s="810"/>
      <c r="Y72" s="755"/>
      <c r="Z72" s="822"/>
      <c r="AA72" s="827" t="str">
        <f>IFERROR(IF(Y72="ー","",ROUNDDOWN(Z72*VLOOKUP(N72,'【参考】数式用'!$AR$2:$AW$44,MATCH(Y72,'【参考】数式用'!$AT$4:$AW$4)+2,FALSE)*0.5,0)),"")</f>
        <v/>
      </c>
      <c r="AB72" s="836"/>
      <c r="AC72" s="786" t="str">
        <f>IFERROR(IF(AG72&lt;&gt;"",Z72*VLOOKUP(N72,'【参考】数式用'!$AG$2:$AL$44,MATCH(Y72,'【参考】数式用'!$AI$4:$AL$4,0)+2,0),""),"")</f>
        <v/>
      </c>
      <c r="AD72" s="786"/>
      <c r="AE72" s="852"/>
      <c r="AF72" s="861"/>
      <c r="AG72" s="866" t="str">
        <f>IFERROR(VLOOKUP(O72,'【参考】数式用'!$AY$5:$AY$13,1,FALSE),"")</f>
        <v/>
      </c>
      <c r="AH72" s="872" t="str">
        <f>IFERROR(VLOOKUP(N72,'【参考】数式用'!$BA$2:$BB$44,2,FALSE),"")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IFERROR(ROUNDDOWN(Q73*VLOOKUP(N73,'【参考】数式用'!$AR$2:$AW$44,MATCH(P73,'【参考】数式用'!$AT$4:$AW$4)+2,FALSE)*0.5,0),"")</f>
        <v/>
      </c>
      <c r="T73" s="779"/>
      <c r="U73" s="786" t="str">
        <f>IFERROR(IF(AG73&lt;&gt;"",Q73*VLOOKUP(N73,'【参考】数式用'!$AG$2:$AL$44,MATCH(P73,'【参考】数式用'!$AI$4:$AL$4,0)+2,0),""),"")</f>
        <v/>
      </c>
      <c r="V73" s="778"/>
      <c r="W73" s="802"/>
      <c r="X73" s="810"/>
      <c r="Y73" s="755"/>
      <c r="Z73" s="822"/>
      <c r="AA73" s="827" t="str">
        <f>IFERROR(IF(Y73="ー","",ROUNDDOWN(Z73*VLOOKUP(N73,'【参考】数式用'!$AR$2:$AW$44,MATCH(Y73,'【参考】数式用'!$AT$4:$AW$4)+2,FALSE)*0.5,0)),"")</f>
        <v/>
      </c>
      <c r="AB73" s="836"/>
      <c r="AC73" s="786" t="str">
        <f>IFERROR(IF(AG73&lt;&gt;"",Z73*VLOOKUP(N73,'【参考】数式用'!$AG$2:$AL$44,MATCH(Y73,'【参考】数式用'!$AI$4:$AL$4,0)+2,0),""),"")</f>
        <v/>
      </c>
      <c r="AD73" s="786"/>
      <c r="AE73" s="852"/>
      <c r="AF73" s="861"/>
      <c r="AG73" s="866" t="str">
        <f>IFERROR(VLOOKUP(O73,'【参考】数式用'!$AY$5:$AY$13,1,FALSE),"")</f>
        <v/>
      </c>
      <c r="AH73" s="872" t="str">
        <f>IFERROR(VLOOKUP(N73,'【参考】数式用'!$BA$2:$BB$44,2,FALSE),"")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IFERROR(ROUNDDOWN(Q74*VLOOKUP(N74,'【参考】数式用'!$AR$2:$AW$44,MATCH(P74,'【参考】数式用'!$AT$4:$AW$4)+2,FALSE)*0.5,0),"")</f>
        <v/>
      </c>
      <c r="T74" s="779"/>
      <c r="U74" s="786" t="str">
        <f>IFERROR(IF(AG74&lt;&gt;"",Q74*VLOOKUP(N74,'【参考】数式用'!$AG$2:$AL$44,MATCH(P74,'【参考】数式用'!$AI$4:$AL$4,0)+2,0),""),"")</f>
        <v/>
      </c>
      <c r="V74" s="778"/>
      <c r="W74" s="802"/>
      <c r="X74" s="810"/>
      <c r="Y74" s="755"/>
      <c r="Z74" s="822"/>
      <c r="AA74" s="827" t="str">
        <f>IFERROR(IF(Y74="ー","",ROUNDDOWN(Z74*VLOOKUP(N74,'【参考】数式用'!$AR$2:$AW$44,MATCH(Y74,'【参考】数式用'!$AT$4:$AW$4)+2,FALSE)*0.5,0)),"")</f>
        <v/>
      </c>
      <c r="AB74" s="836"/>
      <c r="AC74" s="786" t="str">
        <f>IFERROR(IF(AG74&lt;&gt;"",Z74*VLOOKUP(N74,'【参考】数式用'!$AG$2:$AL$44,MATCH(Y74,'【参考】数式用'!$AI$4:$AL$4,0)+2,0),""),"")</f>
        <v/>
      </c>
      <c r="AD74" s="786"/>
      <c r="AE74" s="852"/>
      <c r="AF74" s="861"/>
      <c r="AG74" s="866" t="str">
        <f>IFERROR(VLOOKUP(O74,'【参考】数式用'!$AY$5:$AY$13,1,FALSE),"")</f>
        <v/>
      </c>
      <c r="AH74" s="872" t="str">
        <f>IFERROR(VLOOKUP(N74,'【参考】数式用'!$BA$2:$BB$44,2,FALSE),"")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IFERROR(ROUNDDOWN(Q75*VLOOKUP(N75,'【参考】数式用'!$AR$2:$AW$44,MATCH(P75,'【参考】数式用'!$AT$4:$AW$4)+2,FALSE)*0.5,0),"")</f>
        <v/>
      </c>
      <c r="T75" s="779"/>
      <c r="U75" s="786" t="str">
        <f>IFERROR(IF(AG75&lt;&gt;"",Q75*VLOOKUP(N75,'【参考】数式用'!$AG$2:$AL$44,MATCH(P75,'【参考】数式用'!$AI$4:$AL$4,0)+2,0),""),"")</f>
        <v/>
      </c>
      <c r="V75" s="778"/>
      <c r="W75" s="802"/>
      <c r="X75" s="810"/>
      <c r="Y75" s="755"/>
      <c r="Z75" s="822"/>
      <c r="AA75" s="827" t="str">
        <f>IFERROR(IF(Y75="ー","",ROUNDDOWN(Z75*VLOOKUP(N75,'【参考】数式用'!$AR$2:$AW$44,MATCH(Y75,'【参考】数式用'!$AT$4:$AW$4)+2,FALSE)*0.5,0)),"")</f>
        <v/>
      </c>
      <c r="AB75" s="836"/>
      <c r="AC75" s="786" t="str">
        <f>IFERROR(IF(AG75&lt;&gt;"",Z75*VLOOKUP(N75,'【参考】数式用'!$AG$2:$AL$44,MATCH(Y75,'【参考】数式用'!$AI$4:$AL$4,0)+2,0),""),"")</f>
        <v/>
      </c>
      <c r="AD75" s="786"/>
      <c r="AE75" s="852"/>
      <c r="AF75" s="861"/>
      <c r="AG75" s="866" t="str">
        <f>IFERROR(VLOOKUP(O75,'【参考】数式用'!$AY$5:$AY$13,1,FALSE),"")</f>
        <v/>
      </c>
      <c r="AH75" s="872" t="str">
        <f>IFERROR(VLOOKUP(N75,'【参考】数式用'!$BA$2:$BB$44,2,FALSE),"")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IFERROR(ROUNDDOWN(Q76*VLOOKUP(N76,'【参考】数式用'!$AR$2:$AW$44,MATCH(P76,'【参考】数式用'!$AT$4:$AW$4)+2,FALSE)*0.5,0),"")</f>
        <v/>
      </c>
      <c r="T76" s="779"/>
      <c r="U76" s="786" t="str">
        <f>IFERROR(IF(AG76&lt;&gt;"",Q76*VLOOKUP(N76,'【参考】数式用'!$AG$2:$AL$44,MATCH(P76,'【参考】数式用'!$AI$4:$AL$4,0)+2,0),""),"")</f>
        <v/>
      </c>
      <c r="V76" s="778"/>
      <c r="W76" s="802"/>
      <c r="X76" s="810"/>
      <c r="Y76" s="755"/>
      <c r="Z76" s="822"/>
      <c r="AA76" s="827" t="str">
        <f>IFERROR(IF(Y76="ー","",ROUNDDOWN(Z76*VLOOKUP(N76,'【参考】数式用'!$AR$2:$AW$44,MATCH(Y76,'【参考】数式用'!$AT$4:$AW$4)+2,FALSE)*0.5,0)),"")</f>
        <v/>
      </c>
      <c r="AB76" s="836"/>
      <c r="AC76" s="786" t="str">
        <f>IFERROR(IF(AG76&lt;&gt;"",Z76*VLOOKUP(N76,'【参考】数式用'!$AG$2:$AL$44,MATCH(Y76,'【参考】数式用'!$AI$4:$AL$4,0)+2,0),""),"")</f>
        <v/>
      </c>
      <c r="AD76" s="786"/>
      <c r="AE76" s="852"/>
      <c r="AF76" s="861"/>
      <c r="AG76" s="866" t="str">
        <f>IFERROR(VLOOKUP(O76,'【参考】数式用'!$AY$5:$AY$13,1,FALSE),"")</f>
        <v/>
      </c>
      <c r="AH76" s="872" t="str">
        <f>IFERROR(VLOOKUP(N76,'【参考】数式用'!$BA$2:$BB$44,2,FALSE),"")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IFERROR(ROUNDDOWN(Q77*VLOOKUP(N77,'【参考】数式用'!$AR$2:$AW$44,MATCH(P77,'【参考】数式用'!$AT$4:$AW$4)+2,FALSE)*0.5,0),"")</f>
        <v/>
      </c>
      <c r="T77" s="779"/>
      <c r="U77" s="786" t="str">
        <f>IFERROR(IF(AG77&lt;&gt;"",Q77*VLOOKUP(N77,'【参考】数式用'!$AG$2:$AL$44,MATCH(P77,'【参考】数式用'!$AI$4:$AL$4,0)+2,0),""),"")</f>
        <v/>
      </c>
      <c r="V77" s="778"/>
      <c r="W77" s="802"/>
      <c r="X77" s="810"/>
      <c r="Y77" s="755"/>
      <c r="Z77" s="822"/>
      <c r="AA77" s="827" t="str">
        <f>IFERROR(IF(Y77="ー","",ROUNDDOWN(Z77*VLOOKUP(N77,'【参考】数式用'!$AR$2:$AW$44,MATCH(Y77,'【参考】数式用'!$AT$4:$AW$4)+2,FALSE)*0.5,0)),"")</f>
        <v/>
      </c>
      <c r="AB77" s="836"/>
      <c r="AC77" s="786" t="str">
        <f>IFERROR(IF(AG77&lt;&gt;"",Z77*VLOOKUP(N77,'【参考】数式用'!$AG$2:$AL$44,MATCH(Y77,'【参考】数式用'!$AI$4:$AL$4,0)+2,0),""),"")</f>
        <v/>
      </c>
      <c r="AD77" s="786"/>
      <c r="AE77" s="852"/>
      <c r="AF77" s="861"/>
      <c r="AG77" s="866" t="str">
        <f>IFERROR(VLOOKUP(O77,'【参考】数式用'!$AY$5:$AY$13,1,FALSE),"")</f>
        <v/>
      </c>
      <c r="AH77" s="872" t="str">
        <f>IFERROR(VLOOKUP(N77,'【参考】数式用'!$BA$2:$BB$44,2,FALSE),"")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IFERROR(ROUNDDOWN(Q78*VLOOKUP(N78,'【参考】数式用'!$AR$2:$AW$44,MATCH(P78,'【参考】数式用'!$AT$4:$AW$4)+2,FALSE)*0.5,0),"")</f>
        <v/>
      </c>
      <c r="T78" s="779"/>
      <c r="U78" s="786" t="str">
        <f>IFERROR(IF(AG78&lt;&gt;"",Q78*VLOOKUP(N78,'【参考】数式用'!$AG$2:$AL$44,MATCH(P78,'【参考】数式用'!$AI$4:$AL$4,0)+2,0),""),"")</f>
        <v/>
      </c>
      <c r="V78" s="778"/>
      <c r="W78" s="802"/>
      <c r="X78" s="810"/>
      <c r="Y78" s="755"/>
      <c r="Z78" s="822"/>
      <c r="AA78" s="827" t="str">
        <f>IFERROR(IF(Y78="ー","",ROUNDDOWN(Z78*VLOOKUP(N78,'【参考】数式用'!$AR$2:$AW$44,MATCH(Y78,'【参考】数式用'!$AT$4:$AW$4)+2,FALSE)*0.5,0)),"")</f>
        <v/>
      </c>
      <c r="AB78" s="836"/>
      <c r="AC78" s="786" t="str">
        <f>IFERROR(IF(AG78&lt;&gt;"",Z78*VLOOKUP(N78,'【参考】数式用'!$AG$2:$AL$44,MATCH(Y78,'【参考】数式用'!$AI$4:$AL$4,0)+2,0),""),"")</f>
        <v/>
      </c>
      <c r="AD78" s="786"/>
      <c r="AE78" s="852"/>
      <c r="AF78" s="861"/>
      <c r="AG78" s="866" t="str">
        <f>IFERROR(VLOOKUP(O78,'【参考】数式用'!$AY$5:$AY$13,1,FALSE),"")</f>
        <v/>
      </c>
      <c r="AH78" s="872" t="str">
        <f>IFERROR(VLOOKUP(N78,'【参考】数式用'!$BA$2:$BB$44,2,FALSE),"")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IFERROR(ROUNDDOWN(Q79*VLOOKUP(N79,'【参考】数式用'!$AR$2:$AW$44,MATCH(P79,'【参考】数式用'!$AT$4:$AW$4)+2,FALSE)*0.5,0),"")</f>
        <v/>
      </c>
      <c r="T79" s="779"/>
      <c r="U79" s="786" t="str">
        <f>IFERROR(IF(AG79&lt;&gt;"",Q79*VLOOKUP(N79,'【参考】数式用'!$AG$2:$AL$44,MATCH(P79,'【参考】数式用'!$AI$4:$AL$4,0)+2,0),""),"")</f>
        <v/>
      </c>
      <c r="V79" s="778"/>
      <c r="W79" s="802"/>
      <c r="X79" s="810"/>
      <c r="Y79" s="755"/>
      <c r="Z79" s="822"/>
      <c r="AA79" s="827" t="str">
        <f>IFERROR(IF(Y79="ー","",ROUNDDOWN(Z79*VLOOKUP(N79,'【参考】数式用'!$AR$2:$AW$44,MATCH(Y79,'【参考】数式用'!$AT$4:$AW$4)+2,FALSE)*0.5,0)),"")</f>
        <v/>
      </c>
      <c r="AB79" s="836"/>
      <c r="AC79" s="786" t="str">
        <f>IFERROR(IF(AG79&lt;&gt;"",Z79*VLOOKUP(N79,'【参考】数式用'!$AG$2:$AL$44,MATCH(Y79,'【参考】数式用'!$AI$4:$AL$4,0)+2,0),""),"")</f>
        <v/>
      </c>
      <c r="AD79" s="786"/>
      <c r="AE79" s="852"/>
      <c r="AF79" s="861"/>
      <c r="AG79" s="866" t="str">
        <f>IFERROR(VLOOKUP(O79,'【参考】数式用'!$AY$5:$AY$13,1,FALSE),"")</f>
        <v/>
      </c>
      <c r="AH79" s="872" t="str">
        <f>IFERROR(VLOOKUP(N79,'【参考】数式用'!$BA$2:$BB$44,2,FALSE),"")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IFERROR(ROUNDDOWN(Q80*VLOOKUP(N80,'【参考】数式用'!$AR$2:$AW$44,MATCH(P80,'【参考】数式用'!$AT$4:$AW$4)+2,FALSE)*0.5,0),"")</f>
        <v/>
      </c>
      <c r="T80" s="779"/>
      <c r="U80" s="786" t="str">
        <f>IFERROR(IF(AG80&lt;&gt;"",Q80*VLOOKUP(N80,'【参考】数式用'!$AG$2:$AL$44,MATCH(P80,'【参考】数式用'!$AI$4:$AL$4,0)+2,0),""),"")</f>
        <v/>
      </c>
      <c r="V80" s="778"/>
      <c r="W80" s="802"/>
      <c r="X80" s="810"/>
      <c r="Y80" s="755"/>
      <c r="Z80" s="822"/>
      <c r="AA80" s="827" t="str">
        <f>IFERROR(IF(Y80="ー","",ROUNDDOWN(Z80*VLOOKUP(N80,'【参考】数式用'!$AR$2:$AW$44,MATCH(Y80,'【参考】数式用'!$AT$4:$AW$4)+2,FALSE)*0.5,0)),"")</f>
        <v/>
      </c>
      <c r="AB80" s="836"/>
      <c r="AC80" s="786" t="str">
        <f>IFERROR(IF(AG80&lt;&gt;"",Z80*VLOOKUP(N80,'【参考】数式用'!$AG$2:$AL$44,MATCH(Y80,'【参考】数式用'!$AI$4:$AL$4,0)+2,0),""),"")</f>
        <v/>
      </c>
      <c r="AD80" s="786"/>
      <c r="AE80" s="852"/>
      <c r="AF80" s="861"/>
      <c r="AG80" s="866" t="str">
        <f>IFERROR(VLOOKUP(O80,'【参考】数式用'!$AY$5:$AY$13,1,FALSE),"")</f>
        <v/>
      </c>
      <c r="AH80" s="872" t="str">
        <f>IFERROR(VLOOKUP(N80,'【参考】数式用'!$BA$2:$BB$44,2,FALSE),"")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IFERROR(ROUNDDOWN(Q81*VLOOKUP(N81,'【参考】数式用'!$AR$2:$AW$44,MATCH(P81,'【参考】数式用'!$AT$4:$AW$4)+2,FALSE)*0.5,0),"")</f>
        <v/>
      </c>
      <c r="T81" s="779"/>
      <c r="U81" s="786" t="str">
        <f>IFERROR(IF(AG81&lt;&gt;"",Q81*VLOOKUP(N81,'【参考】数式用'!$AG$2:$AL$44,MATCH(P81,'【参考】数式用'!$AI$4:$AL$4,0)+2,0),""),"")</f>
        <v/>
      </c>
      <c r="V81" s="778"/>
      <c r="W81" s="802"/>
      <c r="X81" s="810"/>
      <c r="Y81" s="755"/>
      <c r="Z81" s="822"/>
      <c r="AA81" s="827" t="str">
        <f>IFERROR(IF(Y81="ー","",ROUNDDOWN(Z81*VLOOKUP(N81,'【参考】数式用'!$AR$2:$AW$44,MATCH(Y81,'【参考】数式用'!$AT$4:$AW$4)+2,FALSE)*0.5,0)),"")</f>
        <v/>
      </c>
      <c r="AB81" s="836"/>
      <c r="AC81" s="786" t="str">
        <f>IFERROR(IF(AG81&lt;&gt;"",Z81*VLOOKUP(N81,'【参考】数式用'!$AG$2:$AL$44,MATCH(Y81,'【参考】数式用'!$AI$4:$AL$4,0)+2,0),""),"")</f>
        <v/>
      </c>
      <c r="AD81" s="786"/>
      <c r="AE81" s="852"/>
      <c r="AF81" s="861"/>
      <c r="AG81" s="866" t="str">
        <f>IFERROR(VLOOKUP(O81,'【参考】数式用'!$AY$5:$AY$13,1,FALSE),"")</f>
        <v/>
      </c>
      <c r="AH81" s="872" t="str">
        <f>IFERROR(VLOOKUP(N81,'【参考】数式用'!$BA$2:$BB$44,2,FALSE),"")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IFERROR(ROUNDDOWN(Q82*VLOOKUP(N82,'【参考】数式用'!$AR$2:$AW$44,MATCH(P82,'【参考】数式用'!$AT$4:$AW$4)+2,FALSE)*0.5,0),"")</f>
        <v/>
      </c>
      <c r="T82" s="779"/>
      <c r="U82" s="786" t="str">
        <f>IFERROR(IF(AG82&lt;&gt;"",Q82*VLOOKUP(N82,'【参考】数式用'!$AG$2:$AL$44,MATCH(P82,'【参考】数式用'!$AI$4:$AL$4,0)+2,0),""),"")</f>
        <v/>
      </c>
      <c r="V82" s="778"/>
      <c r="W82" s="802"/>
      <c r="X82" s="810"/>
      <c r="Y82" s="755"/>
      <c r="Z82" s="822"/>
      <c r="AA82" s="827" t="str">
        <f>IFERROR(IF(Y82="ー","",ROUNDDOWN(Z82*VLOOKUP(N82,'【参考】数式用'!$AR$2:$AW$44,MATCH(Y82,'【参考】数式用'!$AT$4:$AW$4)+2,FALSE)*0.5,0)),"")</f>
        <v/>
      </c>
      <c r="AB82" s="836"/>
      <c r="AC82" s="786" t="str">
        <f>IFERROR(IF(AG82&lt;&gt;"",Z82*VLOOKUP(N82,'【参考】数式用'!$AG$2:$AL$44,MATCH(Y82,'【参考】数式用'!$AI$4:$AL$4,0)+2,0),""),"")</f>
        <v/>
      </c>
      <c r="AD82" s="786"/>
      <c r="AE82" s="852"/>
      <c r="AF82" s="861"/>
      <c r="AG82" s="866" t="str">
        <f>IFERROR(VLOOKUP(O82,'【参考】数式用'!$AY$5:$AY$13,1,FALSE),"")</f>
        <v/>
      </c>
      <c r="AH82" s="872" t="str">
        <f>IFERROR(VLOOKUP(N82,'【参考】数式用'!$BA$2:$BB$44,2,FALSE),"")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IFERROR(ROUNDDOWN(Q83*VLOOKUP(N83,'【参考】数式用'!$AR$2:$AW$44,MATCH(P83,'【参考】数式用'!$AT$4:$AW$4)+2,FALSE)*0.5,0),"")</f>
        <v/>
      </c>
      <c r="T83" s="779"/>
      <c r="U83" s="786" t="str">
        <f>IFERROR(IF(AG83&lt;&gt;"",Q83*VLOOKUP(N83,'【参考】数式用'!$AG$2:$AL$44,MATCH(P83,'【参考】数式用'!$AI$4:$AL$4,0)+2,0),""),"")</f>
        <v/>
      </c>
      <c r="V83" s="778"/>
      <c r="W83" s="802"/>
      <c r="X83" s="810"/>
      <c r="Y83" s="755"/>
      <c r="Z83" s="822"/>
      <c r="AA83" s="827" t="str">
        <f>IFERROR(IF(Y83="ー","",ROUNDDOWN(Z83*VLOOKUP(N83,'【参考】数式用'!$AR$2:$AW$44,MATCH(Y83,'【参考】数式用'!$AT$4:$AW$4)+2,FALSE)*0.5,0)),"")</f>
        <v/>
      </c>
      <c r="AB83" s="836"/>
      <c r="AC83" s="786" t="str">
        <f>IFERROR(IF(AG83&lt;&gt;"",Z83*VLOOKUP(N83,'【参考】数式用'!$AG$2:$AL$44,MATCH(Y83,'【参考】数式用'!$AI$4:$AL$4,0)+2,0),""),"")</f>
        <v/>
      </c>
      <c r="AD83" s="786"/>
      <c r="AE83" s="852"/>
      <c r="AF83" s="861"/>
      <c r="AG83" s="866" t="str">
        <f>IFERROR(VLOOKUP(O83,'【参考】数式用'!$AY$5:$AY$13,1,FALSE),"")</f>
        <v/>
      </c>
      <c r="AH83" s="872" t="str">
        <f>IFERROR(VLOOKUP(N83,'【参考】数式用'!$BA$2:$BB$44,2,FALSE),"")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IFERROR(ROUNDDOWN(Q84*VLOOKUP(N84,'【参考】数式用'!$AR$2:$AW$44,MATCH(P84,'【参考】数式用'!$AT$4:$AW$4)+2,FALSE)*0.5,0),"")</f>
        <v/>
      </c>
      <c r="T84" s="779"/>
      <c r="U84" s="786" t="str">
        <f>IFERROR(IF(AG84&lt;&gt;"",Q84*VLOOKUP(N84,'【参考】数式用'!$AG$2:$AL$44,MATCH(P84,'【参考】数式用'!$AI$4:$AL$4,0)+2,0),""),"")</f>
        <v/>
      </c>
      <c r="V84" s="778"/>
      <c r="W84" s="802"/>
      <c r="X84" s="810"/>
      <c r="Y84" s="755"/>
      <c r="Z84" s="822"/>
      <c r="AA84" s="827" t="str">
        <f>IFERROR(IF(Y84="ー","",ROUNDDOWN(Z84*VLOOKUP(N84,'【参考】数式用'!$AR$2:$AW$44,MATCH(Y84,'【参考】数式用'!$AT$4:$AW$4)+2,FALSE)*0.5,0)),"")</f>
        <v/>
      </c>
      <c r="AB84" s="836"/>
      <c r="AC84" s="786" t="str">
        <f>IFERROR(IF(AG84&lt;&gt;"",Z84*VLOOKUP(N84,'【参考】数式用'!$AG$2:$AL$44,MATCH(Y84,'【参考】数式用'!$AI$4:$AL$4,0)+2,0),""),"")</f>
        <v/>
      </c>
      <c r="AD84" s="786"/>
      <c r="AE84" s="852"/>
      <c r="AF84" s="861"/>
      <c r="AG84" s="866" t="str">
        <f>IFERROR(VLOOKUP(O84,'【参考】数式用'!$AY$5:$AY$13,1,FALSE),"")</f>
        <v/>
      </c>
      <c r="AH84" s="872" t="str">
        <f>IFERROR(VLOOKUP(N84,'【参考】数式用'!$BA$2:$BB$44,2,FALSE),"")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IFERROR(ROUNDDOWN(Q85*VLOOKUP(N85,'【参考】数式用'!$AR$2:$AW$44,MATCH(P85,'【参考】数式用'!$AT$4:$AW$4)+2,FALSE)*0.5,0),"")</f>
        <v/>
      </c>
      <c r="T85" s="779"/>
      <c r="U85" s="786" t="str">
        <f>IFERROR(IF(AG85&lt;&gt;"",Q85*VLOOKUP(N85,'【参考】数式用'!$AG$2:$AL$44,MATCH(P85,'【参考】数式用'!$AI$4:$AL$4,0)+2,0),""),"")</f>
        <v/>
      </c>
      <c r="V85" s="778"/>
      <c r="W85" s="802"/>
      <c r="X85" s="810"/>
      <c r="Y85" s="755"/>
      <c r="Z85" s="822"/>
      <c r="AA85" s="827" t="str">
        <f>IFERROR(IF(Y85="ー","",ROUNDDOWN(Z85*VLOOKUP(N85,'【参考】数式用'!$AR$2:$AW$44,MATCH(Y85,'【参考】数式用'!$AT$4:$AW$4)+2,FALSE)*0.5,0)),"")</f>
        <v/>
      </c>
      <c r="AB85" s="836"/>
      <c r="AC85" s="786" t="str">
        <f>IFERROR(IF(AG85&lt;&gt;"",Z85*VLOOKUP(N85,'【参考】数式用'!$AG$2:$AL$44,MATCH(Y85,'【参考】数式用'!$AI$4:$AL$4,0)+2,0),""),"")</f>
        <v/>
      </c>
      <c r="AD85" s="786"/>
      <c r="AE85" s="852"/>
      <c r="AF85" s="861"/>
      <c r="AG85" s="866" t="str">
        <f>IFERROR(VLOOKUP(O85,'【参考】数式用'!$AY$5:$AY$13,1,FALSE),"")</f>
        <v/>
      </c>
      <c r="AH85" s="872" t="str">
        <f>IFERROR(VLOOKUP(N85,'【参考】数式用'!$BA$2:$BB$44,2,FALSE),"")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IFERROR(ROUNDDOWN(Q86*VLOOKUP(N86,'【参考】数式用'!$AR$2:$AW$44,MATCH(P86,'【参考】数式用'!$AT$4:$AW$4)+2,FALSE)*0.5,0),"")</f>
        <v/>
      </c>
      <c r="T86" s="779"/>
      <c r="U86" s="786" t="str">
        <f>IFERROR(IF(AG86&lt;&gt;"",Q86*VLOOKUP(N86,'【参考】数式用'!$AG$2:$AL$44,MATCH(P86,'【参考】数式用'!$AI$4:$AL$4,0)+2,0),""),"")</f>
        <v/>
      </c>
      <c r="V86" s="778"/>
      <c r="W86" s="802"/>
      <c r="X86" s="810"/>
      <c r="Y86" s="755"/>
      <c r="Z86" s="822"/>
      <c r="AA86" s="827" t="str">
        <f>IFERROR(IF(Y86="ー","",ROUNDDOWN(Z86*VLOOKUP(N86,'【参考】数式用'!$AR$2:$AW$44,MATCH(Y86,'【参考】数式用'!$AT$4:$AW$4)+2,FALSE)*0.5,0)),"")</f>
        <v/>
      </c>
      <c r="AB86" s="836"/>
      <c r="AC86" s="786" t="str">
        <f>IFERROR(IF(AG86&lt;&gt;"",Z86*VLOOKUP(N86,'【参考】数式用'!$AG$2:$AL$44,MATCH(Y86,'【参考】数式用'!$AI$4:$AL$4,0)+2,0),""),"")</f>
        <v/>
      </c>
      <c r="AD86" s="786"/>
      <c r="AE86" s="852"/>
      <c r="AF86" s="861"/>
      <c r="AG86" s="866" t="str">
        <f>IFERROR(VLOOKUP(O86,'【参考】数式用'!$AY$5:$AY$13,1,FALSE),"")</f>
        <v/>
      </c>
      <c r="AH86" s="872" t="str">
        <f>IFERROR(VLOOKUP(N86,'【参考】数式用'!$BA$2:$BB$44,2,FALSE),"")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IFERROR(ROUNDDOWN(Q87*VLOOKUP(N87,'【参考】数式用'!$AR$2:$AW$44,MATCH(P87,'【参考】数式用'!$AT$4:$AW$4)+2,FALSE)*0.5,0),"")</f>
        <v/>
      </c>
      <c r="T87" s="779"/>
      <c r="U87" s="786" t="str">
        <f>IFERROR(IF(AG87&lt;&gt;"",Q87*VLOOKUP(N87,'【参考】数式用'!$AG$2:$AL$44,MATCH(P87,'【参考】数式用'!$AI$4:$AL$4,0)+2,0),""),"")</f>
        <v/>
      </c>
      <c r="V87" s="778"/>
      <c r="W87" s="802"/>
      <c r="X87" s="810"/>
      <c r="Y87" s="755"/>
      <c r="Z87" s="822"/>
      <c r="AA87" s="827" t="str">
        <f>IFERROR(IF(Y87="ー","",ROUNDDOWN(Z87*VLOOKUP(N87,'【参考】数式用'!$AR$2:$AW$44,MATCH(Y87,'【参考】数式用'!$AT$4:$AW$4)+2,FALSE)*0.5,0)),"")</f>
        <v/>
      </c>
      <c r="AB87" s="836"/>
      <c r="AC87" s="786" t="str">
        <f>IFERROR(IF(AG87&lt;&gt;"",Z87*VLOOKUP(N87,'【参考】数式用'!$AG$2:$AL$44,MATCH(Y87,'【参考】数式用'!$AI$4:$AL$4,0)+2,0),""),"")</f>
        <v/>
      </c>
      <c r="AD87" s="786"/>
      <c r="AE87" s="852"/>
      <c r="AF87" s="861"/>
      <c r="AG87" s="866" t="str">
        <f>IFERROR(VLOOKUP(O87,'【参考】数式用'!$AY$5:$AY$13,1,FALSE),"")</f>
        <v/>
      </c>
      <c r="AH87" s="872" t="str">
        <f>IFERROR(VLOOKUP(N87,'【参考】数式用'!$BA$2:$BB$44,2,FALSE),"")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IFERROR(ROUNDDOWN(Q88*VLOOKUP(N88,'【参考】数式用'!$AR$2:$AW$44,MATCH(P88,'【参考】数式用'!$AT$4:$AW$4)+2,FALSE)*0.5,0),"")</f>
        <v/>
      </c>
      <c r="T88" s="779"/>
      <c r="U88" s="786" t="str">
        <f>IFERROR(IF(AG88&lt;&gt;"",Q88*VLOOKUP(N88,'【参考】数式用'!$AG$2:$AL$44,MATCH(P88,'【参考】数式用'!$AI$4:$AL$4,0)+2,0),""),"")</f>
        <v/>
      </c>
      <c r="V88" s="778"/>
      <c r="W88" s="802"/>
      <c r="X88" s="810"/>
      <c r="Y88" s="755"/>
      <c r="Z88" s="822"/>
      <c r="AA88" s="827" t="str">
        <f>IFERROR(IF(Y88="ー","",ROUNDDOWN(Z88*VLOOKUP(N88,'【参考】数式用'!$AR$2:$AW$44,MATCH(Y88,'【参考】数式用'!$AT$4:$AW$4)+2,FALSE)*0.5,0)),"")</f>
        <v/>
      </c>
      <c r="AB88" s="836"/>
      <c r="AC88" s="786" t="str">
        <f>IFERROR(IF(AG88&lt;&gt;"",Z88*VLOOKUP(N88,'【参考】数式用'!$AG$2:$AL$44,MATCH(Y88,'【参考】数式用'!$AI$4:$AL$4,0)+2,0),""),"")</f>
        <v/>
      </c>
      <c r="AD88" s="786"/>
      <c r="AE88" s="852"/>
      <c r="AF88" s="861"/>
      <c r="AG88" s="866" t="str">
        <f>IFERROR(VLOOKUP(O88,'【参考】数式用'!$AY$5:$AY$13,1,FALSE),"")</f>
        <v/>
      </c>
      <c r="AH88" s="872" t="str">
        <f>IFERROR(VLOOKUP(N88,'【参考】数式用'!$BA$2:$BB$44,2,FALSE),"")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IFERROR(ROUNDDOWN(Q89*VLOOKUP(N89,'【参考】数式用'!$AR$2:$AW$44,MATCH(P89,'【参考】数式用'!$AT$4:$AW$4)+2,FALSE)*0.5,0),"")</f>
        <v/>
      </c>
      <c r="T89" s="779"/>
      <c r="U89" s="786" t="str">
        <f>IFERROR(IF(AG89&lt;&gt;"",Q89*VLOOKUP(N89,'【参考】数式用'!$AG$2:$AL$44,MATCH(P89,'【参考】数式用'!$AI$4:$AL$4,0)+2,0),""),"")</f>
        <v/>
      </c>
      <c r="V89" s="778"/>
      <c r="W89" s="802"/>
      <c r="X89" s="810"/>
      <c r="Y89" s="755"/>
      <c r="Z89" s="822"/>
      <c r="AA89" s="827" t="str">
        <f>IFERROR(IF(Y89="ー","",ROUNDDOWN(Z89*VLOOKUP(N89,'【参考】数式用'!$AR$2:$AW$44,MATCH(Y89,'【参考】数式用'!$AT$4:$AW$4)+2,FALSE)*0.5,0)),"")</f>
        <v/>
      </c>
      <c r="AB89" s="836"/>
      <c r="AC89" s="786" t="str">
        <f>IFERROR(IF(AG89&lt;&gt;"",Z89*VLOOKUP(N89,'【参考】数式用'!$AG$2:$AL$44,MATCH(Y89,'【参考】数式用'!$AI$4:$AL$4,0)+2,0),""),"")</f>
        <v/>
      </c>
      <c r="AD89" s="786"/>
      <c r="AE89" s="852"/>
      <c r="AF89" s="861"/>
      <c r="AG89" s="866" t="str">
        <f>IFERROR(VLOOKUP(O89,'【参考】数式用'!$AY$5:$AY$13,1,FALSE),"")</f>
        <v/>
      </c>
      <c r="AH89" s="872" t="str">
        <f>IFERROR(VLOOKUP(N89,'【参考】数式用'!$BA$2:$BB$44,2,FALSE),"")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IFERROR(ROUNDDOWN(Q90*VLOOKUP(N90,'【参考】数式用'!$AR$2:$AW$44,MATCH(P90,'【参考】数式用'!$AT$4:$AW$4)+2,FALSE)*0.5,0),"")</f>
        <v/>
      </c>
      <c r="T90" s="779"/>
      <c r="U90" s="786" t="str">
        <f>IFERROR(IF(AG90&lt;&gt;"",Q90*VLOOKUP(N90,'【参考】数式用'!$AG$2:$AL$44,MATCH(P90,'【参考】数式用'!$AI$4:$AL$4,0)+2,0),""),"")</f>
        <v/>
      </c>
      <c r="V90" s="778"/>
      <c r="W90" s="802"/>
      <c r="X90" s="810"/>
      <c r="Y90" s="755"/>
      <c r="Z90" s="822"/>
      <c r="AA90" s="827" t="str">
        <f>IFERROR(IF(Y90="ー","",ROUNDDOWN(Z90*VLOOKUP(N90,'【参考】数式用'!$AR$2:$AW$44,MATCH(Y90,'【参考】数式用'!$AT$4:$AW$4)+2,FALSE)*0.5,0)),"")</f>
        <v/>
      </c>
      <c r="AB90" s="836"/>
      <c r="AC90" s="786" t="str">
        <f>IFERROR(IF(AG90&lt;&gt;"",Z90*VLOOKUP(N90,'【参考】数式用'!$AG$2:$AL$44,MATCH(Y90,'【参考】数式用'!$AI$4:$AL$4,0)+2,0),""),"")</f>
        <v/>
      </c>
      <c r="AD90" s="786"/>
      <c r="AE90" s="852"/>
      <c r="AF90" s="861"/>
      <c r="AG90" s="866" t="str">
        <f>IFERROR(VLOOKUP(O90,'【参考】数式用'!$AY$5:$AY$13,1,FALSE),"")</f>
        <v/>
      </c>
      <c r="AH90" s="872" t="str">
        <f>IFERROR(VLOOKUP(N90,'【参考】数式用'!$BA$2:$BB$44,2,FALSE),"")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IFERROR(ROUNDDOWN(Q91*VLOOKUP(N91,'【参考】数式用'!$AR$2:$AW$44,MATCH(P91,'【参考】数式用'!$AT$4:$AW$4)+2,FALSE)*0.5,0),"")</f>
        <v/>
      </c>
      <c r="T91" s="779"/>
      <c r="U91" s="786" t="str">
        <f>IFERROR(IF(AG91&lt;&gt;"",Q91*VLOOKUP(N91,'【参考】数式用'!$AG$2:$AL$44,MATCH(P91,'【参考】数式用'!$AI$4:$AL$4,0)+2,0),""),"")</f>
        <v/>
      </c>
      <c r="V91" s="778"/>
      <c r="W91" s="802"/>
      <c r="X91" s="810"/>
      <c r="Y91" s="755"/>
      <c r="Z91" s="822"/>
      <c r="AA91" s="827" t="str">
        <f>IFERROR(IF(Y91="ー","",ROUNDDOWN(Z91*VLOOKUP(N91,'【参考】数式用'!$AR$2:$AW$44,MATCH(Y91,'【参考】数式用'!$AT$4:$AW$4)+2,FALSE)*0.5,0)),"")</f>
        <v/>
      </c>
      <c r="AB91" s="836"/>
      <c r="AC91" s="786" t="str">
        <f>IFERROR(IF(AG91&lt;&gt;"",Z91*VLOOKUP(N91,'【参考】数式用'!$AG$2:$AL$44,MATCH(Y91,'【参考】数式用'!$AI$4:$AL$4,0)+2,0),""),"")</f>
        <v/>
      </c>
      <c r="AD91" s="786"/>
      <c r="AE91" s="852"/>
      <c r="AF91" s="861"/>
      <c r="AG91" s="866" t="str">
        <f>IFERROR(VLOOKUP(O91,'【参考】数式用'!$AY$5:$AY$13,1,FALSE),"")</f>
        <v/>
      </c>
      <c r="AH91" s="872" t="str">
        <f>IFERROR(VLOOKUP(N91,'【参考】数式用'!$BA$2:$BB$44,2,FALSE),"")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IFERROR(ROUNDDOWN(Q92*VLOOKUP(N92,'【参考】数式用'!$AR$2:$AW$44,MATCH(P92,'【参考】数式用'!$AT$4:$AW$4)+2,FALSE)*0.5,0),"")</f>
        <v/>
      </c>
      <c r="T92" s="779"/>
      <c r="U92" s="786" t="str">
        <f>IFERROR(IF(AG92&lt;&gt;"",Q92*VLOOKUP(N92,'【参考】数式用'!$AG$2:$AL$44,MATCH(P92,'【参考】数式用'!$AI$4:$AL$4,0)+2,0),""),"")</f>
        <v/>
      </c>
      <c r="V92" s="778"/>
      <c r="W92" s="802"/>
      <c r="X92" s="810"/>
      <c r="Y92" s="755"/>
      <c r="Z92" s="822"/>
      <c r="AA92" s="827" t="str">
        <f>IFERROR(IF(Y92="ー","",ROUNDDOWN(Z92*VLOOKUP(N92,'【参考】数式用'!$AR$2:$AW$44,MATCH(Y92,'【参考】数式用'!$AT$4:$AW$4)+2,FALSE)*0.5,0)),"")</f>
        <v/>
      </c>
      <c r="AB92" s="836"/>
      <c r="AC92" s="786" t="str">
        <f>IFERROR(IF(AG92&lt;&gt;"",Z92*VLOOKUP(N92,'【参考】数式用'!$AG$2:$AL$44,MATCH(Y92,'【参考】数式用'!$AI$4:$AL$4,0)+2,0),""),"")</f>
        <v/>
      </c>
      <c r="AD92" s="786"/>
      <c r="AE92" s="852"/>
      <c r="AF92" s="861"/>
      <c r="AG92" s="866" t="str">
        <f>IFERROR(VLOOKUP(O92,'【参考】数式用'!$AY$5:$AY$13,1,FALSE),"")</f>
        <v/>
      </c>
      <c r="AH92" s="872" t="str">
        <f>IFERROR(VLOOKUP(N92,'【参考】数式用'!$BA$2:$BB$44,2,FALSE),"")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IFERROR(ROUNDDOWN(Q93*VLOOKUP(N93,'【参考】数式用'!$AR$2:$AW$44,MATCH(P93,'【参考】数式用'!$AT$4:$AW$4)+2,FALSE)*0.5,0),"")</f>
        <v/>
      </c>
      <c r="T93" s="779"/>
      <c r="U93" s="786" t="str">
        <f>IFERROR(IF(AG93&lt;&gt;"",Q93*VLOOKUP(N93,'【参考】数式用'!$AG$2:$AL$44,MATCH(P93,'【参考】数式用'!$AI$4:$AL$4,0)+2,0),""),"")</f>
        <v/>
      </c>
      <c r="V93" s="778"/>
      <c r="W93" s="802"/>
      <c r="X93" s="810"/>
      <c r="Y93" s="755"/>
      <c r="Z93" s="822"/>
      <c r="AA93" s="827" t="str">
        <f>IFERROR(IF(Y93="ー","",ROUNDDOWN(Z93*VLOOKUP(N93,'【参考】数式用'!$AR$2:$AW$44,MATCH(Y93,'【参考】数式用'!$AT$4:$AW$4)+2,FALSE)*0.5,0)),"")</f>
        <v/>
      </c>
      <c r="AB93" s="836"/>
      <c r="AC93" s="786" t="str">
        <f>IFERROR(IF(AG93&lt;&gt;"",Z93*VLOOKUP(N93,'【参考】数式用'!$AG$2:$AL$44,MATCH(Y93,'【参考】数式用'!$AI$4:$AL$4,0)+2,0),""),"")</f>
        <v/>
      </c>
      <c r="AD93" s="786"/>
      <c r="AE93" s="852"/>
      <c r="AF93" s="861"/>
      <c r="AG93" s="866" t="str">
        <f>IFERROR(VLOOKUP(O93,'【参考】数式用'!$AY$5:$AY$13,1,FALSE),"")</f>
        <v/>
      </c>
      <c r="AH93" s="872" t="str">
        <f>IFERROR(VLOOKUP(N93,'【参考】数式用'!$BA$2:$BB$44,2,FALSE),"")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IFERROR(ROUNDDOWN(Q94*VLOOKUP(N94,'【参考】数式用'!$AR$2:$AW$44,MATCH(P94,'【参考】数式用'!$AT$4:$AW$4)+2,FALSE)*0.5,0),"")</f>
        <v/>
      </c>
      <c r="T94" s="779"/>
      <c r="U94" s="786" t="str">
        <f>IFERROR(IF(AG94&lt;&gt;"",Q94*VLOOKUP(N94,'【参考】数式用'!$AG$2:$AL$44,MATCH(P94,'【参考】数式用'!$AI$4:$AL$4,0)+2,0),""),"")</f>
        <v/>
      </c>
      <c r="V94" s="778"/>
      <c r="W94" s="802"/>
      <c r="X94" s="810"/>
      <c r="Y94" s="755"/>
      <c r="Z94" s="822"/>
      <c r="AA94" s="827" t="str">
        <f>IFERROR(IF(Y94="ー","",ROUNDDOWN(Z94*VLOOKUP(N94,'【参考】数式用'!$AR$2:$AW$44,MATCH(Y94,'【参考】数式用'!$AT$4:$AW$4)+2,FALSE)*0.5,0)),"")</f>
        <v/>
      </c>
      <c r="AB94" s="836"/>
      <c r="AC94" s="786" t="str">
        <f>IFERROR(IF(AG94&lt;&gt;"",Z94*VLOOKUP(N94,'【参考】数式用'!$AG$2:$AL$44,MATCH(Y94,'【参考】数式用'!$AI$4:$AL$4,0)+2,0),""),"")</f>
        <v/>
      </c>
      <c r="AD94" s="786"/>
      <c r="AE94" s="852"/>
      <c r="AF94" s="861"/>
      <c r="AG94" s="866" t="str">
        <f>IFERROR(VLOOKUP(O94,'【参考】数式用'!$AY$5:$AY$13,1,FALSE),"")</f>
        <v/>
      </c>
      <c r="AH94" s="872" t="str">
        <f>IFERROR(VLOOKUP(N94,'【参考】数式用'!$BA$2:$BB$44,2,FALSE),"")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IFERROR(ROUNDDOWN(Q95*VLOOKUP(N95,'【参考】数式用'!$AR$2:$AW$44,MATCH(P95,'【参考】数式用'!$AT$4:$AW$4)+2,FALSE)*0.5,0),"")</f>
        <v/>
      </c>
      <c r="T95" s="779"/>
      <c r="U95" s="786" t="str">
        <f>IFERROR(IF(AG95&lt;&gt;"",Q95*VLOOKUP(N95,'【参考】数式用'!$AG$2:$AL$44,MATCH(P95,'【参考】数式用'!$AI$4:$AL$4,0)+2,0),""),"")</f>
        <v/>
      </c>
      <c r="V95" s="778"/>
      <c r="W95" s="802"/>
      <c r="X95" s="810"/>
      <c r="Y95" s="755"/>
      <c r="Z95" s="822"/>
      <c r="AA95" s="827" t="str">
        <f>IFERROR(IF(Y95="ー","",ROUNDDOWN(Z95*VLOOKUP(N95,'【参考】数式用'!$AR$2:$AW$44,MATCH(Y95,'【参考】数式用'!$AT$4:$AW$4)+2,FALSE)*0.5,0)),"")</f>
        <v/>
      </c>
      <c r="AB95" s="836"/>
      <c r="AC95" s="786" t="str">
        <f>IFERROR(IF(AG95&lt;&gt;"",Z95*VLOOKUP(N95,'【参考】数式用'!$AG$2:$AL$44,MATCH(Y95,'【参考】数式用'!$AI$4:$AL$4,0)+2,0),""),"")</f>
        <v/>
      </c>
      <c r="AD95" s="786"/>
      <c r="AE95" s="852"/>
      <c r="AF95" s="861"/>
      <c r="AG95" s="866" t="str">
        <f>IFERROR(VLOOKUP(O95,'【参考】数式用'!$AY$5:$AY$13,1,FALSE),"")</f>
        <v/>
      </c>
      <c r="AH95" s="872" t="str">
        <f>IFERROR(VLOOKUP(N95,'【参考】数式用'!$BA$2:$BB$44,2,FALSE),"")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IFERROR(ROUNDDOWN(Q96*VLOOKUP(N96,'【参考】数式用'!$AR$2:$AW$44,MATCH(P96,'【参考】数式用'!$AT$4:$AW$4)+2,FALSE)*0.5,0),"")</f>
        <v/>
      </c>
      <c r="T96" s="779"/>
      <c r="U96" s="786" t="str">
        <f>IFERROR(IF(AG96&lt;&gt;"",Q96*VLOOKUP(N96,'【参考】数式用'!$AG$2:$AL$44,MATCH(P96,'【参考】数式用'!$AI$4:$AL$4,0)+2,0),""),"")</f>
        <v/>
      </c>
      <c r="V96" s="778"/>
      <c r="W96" s="802"/>
      <c r="X96" s="810"/>
      <c r="Y96" s="755"/>
      <c r="Z96" s="822"/>
      <c r="AA96" s="827" t="str">
        <f>IFERROR(IF(Y96="ー","",ROUNDDOWN(Z96*VLOOKUP(N96,'【参考】数式用'!$AR$2:$AW$44,MATCH(Y96,'【参考】数式用'!$AT$4:$AW$4)+2,FALSE)*0.5,0)),"")</f>
        <v/>
      </c>
      <c r="AB96" s="836"/>
      <c r="AC96" s="786" t="str">
        <f>IFERROR(IF(AG96&lt;&gt;"",Z96*VLOOKUP(N96,'【参考】数式用'!$AG$2:$AL$44,MATCH(Y96,'【参考】数式用'!$AI$4:$AL$4,0)+2,0),""),"")</f>
        <v/>
      </c>
      <c r="AD96" s="786"/>
      <c r="AE96" s="852"/>
      <c r="AF96" s="861"/>
      <c r="AG96" s="866" t="str">
        <f>IFERROR(VLOOKUP(O96,'【参考】数式用'!$AY$5:$AY$13,1,FALSE),"")</f>
        <v/>
      </c>
      <c r="AH96" s="872" t="str">
        <f>IFERROR(VLOOKUP(N96,'【参考】数式用'!$BA$2:$BB$44,2,FALSE),"")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IFERROR(ROUNDDOWN(Q97*VLOOKUP(N97,'【参考】数式用'!$AR$2:$AW$44,MATCH(P97,'【参考】数式用'!$AT$4:$AW$4)+2,FALSE)*0.5,0),"")</f>
        <v/>
      </c>
      <c r="T97" s="779"/>
      <c r="U97" s="786" t="str">
        <f>IFERROR(IF(AG97&lt;&gt;"",Q97*VLOOKUP(N97,'【参考】数式用'!$AG$2:$AL$44,MATCH(P97,'【参考】数式用'!$AI$4:$AL$4,0)+2,0),""),"")</f>
        <v/>
      </c>
      <c r="V97" s="778"/>
      <c r="W97" s="802"/>
      <c r="X97" s="810"/>
      <c r="Y97" s="755"/>
      <c r="Z97" s="822"/>
      <c r="AA97" s="827" t="str">
        <f>IFERROR(IF(Y97="ー","",ROUNDDOWN(Z97*VLOOKUP(N97,'【参考】数式用'!$AR$2:$AW$44,MATCH(Y97,'【参考】数式用'!$AT$4:$AW$4)+2,FALSE)*0.5,0)),"")</f>
        <v/>
      </c>
      <c r="AB97" s="836"/>
      <c r="AC97" s="786" t="str">
        <f>IFERROR(IF(AG97&lt;&gt;"",Z97*VLOOKUP(N97,'【参考】数式用'!$AG$2:$AL$44,MATCH(Y97,'【参考】数式用'!$AI$4:$AL$4,0)+2,0),""),"")</f>
        <v/>
      </c>
      <c r="AD97" s="786"/>
      <c r="AE97" s="852"/>
      <c r="AF97" s="861"/>
      <c r="AG97" s="866" t="str">
        <f>IFERROR(VLOOKUP(O97,'【参考】数式用'!$AY$5:$AY$13,1,FALSE),"")</f>
        <v/>
      </c>
      <c r="AH97" s="872" t="str">
        <f>IFERROR(VLOOKUP(N97,'【参考】数式用'!$BA$2:$BB$44,2,FALSE),"")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IFERROR(ROUNDDOWN(Q98*VLOOKUP(N98,'【参考】数式用'!$AR$2:$AW$44,MATCH(P98,'【参考】数式用'!$AT$4:$AW$4)+2,FALSE)*0.5,0),"")</f>
        <v/>
      </c>
      <c r="T98" s="779"/>
      <c r="U98" s="786" t="str">
        <f>IFERROR(IF(AG98&lt;&gt;"",Q98*VLOOKUP(N98,'【参考】数式用'!$AG$2:$AL$44,MATCH(P98,'【参考】数式用'!$AI$4:$AL$4,0)+2,0),""),"")</f>
        <v/>
      </c>
      <c r="V98" s="778"/>
      <c r="W98" s="802"/>
      <c r="X98" s="810"/>
      <c r="Y98" s="755"/>
      <c r="Z98" s="822"/>
      <c r="AA98" s="827" t="str">
        <f>IFERROR(IF(Y98="ー","",ROUNDDOWN(Z98*VLOOKUP(N98,'【参考】数式用'!$AR$2:$AW$44,MATCH(Y98,'【参考】数式用'!$AT$4:$AW$4)+2,FALSE)*0.5,0)),"")</f>
        <v/>
      </c>
      <c r="AB98" s="836"/>
      <c r="AC98" s="786" t="str">
        <f>IFERROR(IF(AG98&lt;&gt;"",Z98*VLOOKUP(N98,'【参考】数式用'!$AG$2:$AL$44,MATCH(Y98,'【参考】数式用'!$AI$4:$AL$4,0)+2,0),""),"")</f>
        <v/>
      </c>
      <c r="AD98" s="786"/>
      <c r="AE98" s="852"/>
      <c r="AF98" s="861"/>
      <c r="AG98" s="866" t="str">
        <f>IFERROR(VLOOKUP(O98,'【参考】数式用'!$AY$5:$AY$13,1,FALSE),"")</f>
        <v/>
      </c>
      <c r="AH98" s="872" t="str">
        <f>IFERROR(VLOOKUP(N98,'【参考】数式用'!$BA$2:$BB$44,2,FALSE),"")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IFERROR(ROUNDDOWN(Q99*VLOOKUP(N99,'【参考】数式用'!$AR$2:$AW$44,MATCH(P99,'【参考】数式用'!$AT$4:$AW$4)+2,FALSE)*0.5,0),"")</f>
        <v/>
      </c>
      <c r="T99" s="779"/>
      <c r="U99" s="786" t="str">
        <f>IFERROR(IF(AG99&lt;&gt;"",Q99*VLOOKUP(N99,'【参考】数式用'!$AG$2:$AL$44,MATCH(P99,'【参考】数式用'!$AI$4:$AL$4,0)+2,0),""),"")</f>
        <v/>
      </c>
      <c r="V99" s="778"/>
      <c r="W99" s="802"/>
      <c r="X99" s="810"/>
      <c r="Y99" s="755"/>
      <c r="Z99" s="822"/>
      <c r="AA99" s="827" t="str">
        <f>IFERROR(IF(Y99="ー","",ROUNDDOWN(Z99*VLOOKUP(N99,'【参考】数式用'!$AR$2:$AW$44,MATCH(Y99,'【参考】数式用'!$AT$4:$AW$4)+2,FALSE)*0.5,0)),"")</f>
        <v/>
      </c>
      <c r="AB99" s="836"/>
      <c r="AC99" s="786" t="str">
        <f>IFERROR(IF(AG99&lt;&gt;"",Z99*VLOOKUP(N99,'【参考】数式用'!$AG$2:$AL$44,MATCH(Y99,'【参考】数式用'!$AI$4:$AL$4,0)+2,0),""),"")</f>
        <v/>
      </c>
      <c r="AD99" s="786"/>
      <c r="AE99" s="852"/>
      <c r="AF99" s="861"/>
      <c r="AG99" s="866" t="str">
        <f>IFERROR(VLOOKUP(O99,'【参考】数式用'!$AY$5:$AY$13,1,FALSE),"")</f>
        <v/>
      </c>
      <c r="AH99" s="872" t="str">
        <f>IFERROR(VLOOKUP(N99,'【参考】数式用'!$BA$2:$BB$44,2,FALSE),"")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IFERROR(ROUNDDOWN(Q100*VLOOKUP(N100,'【参考】数式用'!$AR$2:$AW$44,MATCH(P100,'【参考】数式用'!$AT$4:$AW$4)+2,FALSE)*0.5,0),"")</f>
        <v/>
      </c>
      <c r="T100" s="779"/>
      <c r="U100" s="786" t="str">
        <f>IFERROR(IF(AG100&lt;&gt;"",Q100*VLOOKUP(N100,'【参考】数式用'!$AG$2:$AL$44,MATCH(P100,'【参考】数式用'!$AI$4:$AL$4,0)+2,0),""),"")</f>
        <v/>
      </c>
      <c r="V100" s="778"/>
      <c r="W100" s="802"/>
      <c r="X100" s="810"/>
      <c r="Y100" s="755"/>
      <c r="Z100" s="822"/>
      <c r="AA100" s="827" t="str">
        <f>IFERROR(IF(Y100="ー","",ROUNDDOWN(Z100*VLOOKUP(N100,'【参考】数式用'!$AR$2:$AW$44,MATCH(Y100,'【参考】数式用'!$AT$4:$AW$4)+2,FALSE)*0.5,0)),"")</f>
        <v/>
      </c>
      <c r="AB100" s="836"/>
      <c r="AC100" s="786" t="str">
        <f>IFERROR(IF(AG100&lt;&gt;"",Z100*VLOOKUP(N100,'【参考】数式用'!$AG$2:$AL$44,MATCH(Y100,'【参考】数式用'!$AI$4:$AL$4,0)+2,0),""),"")</f>
        <v/>
      </c>
      <c r="AD100" s="786"/>
      <c r="AE100" s="852"/>
      <c r="AF100" s="861"/>
      <c r="AG100" s="866" t="str">
        <f>IFERROR(VLOOKUP(O100,'【参考】数式用'!$AY$5:$AY$13,1,FALSE),"")</f>
        <v/>
      </c>
      <c r="AH100" s="872" t="str">
        <f>IFERROR(VLOOKUP(N100,'【参考】数式用'!$BA$2:$BB$44,2,FALSE),"")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IFERROR(ROUNDDOWN(Q101*VLOOKUP(N101,'【参考】数式用'!$AR$2:$AW$44,MATCH(P101,'【参考】数式用'!$AT$4:$AW$4)+2,FALSE)*0.5,0),"")</f>
        <v/>
      </c>
      <c r="T101" s="779"/>
      <c r="U101" s="786" t="str">
        <f>IFERROR(IF(AG101&lt;&gt;"",Q101*VLOOKUP(N101,'【参考】数式用'!$AG$2:$AL$44,MATCH(P101,'【参考】数式用'!$AI$4:$AL$4,0)+2,0),""),"")</f>
        <v/>
      </c>
      <c r="V101" s="778"/>
      <c r="W101" s="802"/>
      <c r="X101" s="810"/>
      <c r="Y101" s="755"/>
      <c r="Z101" s="822"/>
      <c r="AA101" s="827" t="str">
        <f>IFERROR(IF(Y101="ー","",ROUNDDOWN(Z101*VLOOKUP(N101,'【参考】数式用'!$AR$2:$AW$44,MATCH(Y101,'【参考】数式用'!$AT$4:$AW$4)+2,FALSE)*0.5,0)),"")</f>
        <v/>
      </c>
      <c r="AB101" s="836"/>
      <c r="AC101" s="786" t="str">
        <f>IFERROR(IF(AG101&lt;&gt;"",Z101*VLOOKUP(N101,'【参考】数式用'!$AG$2:$AL$44,MATCH(Y101,'【参考】数式用'!$AI$4:$AL$4,0)+2,0),""),"")</f>
        <v/>
      </c>
      <c r="AD101" s="786"/>
      <c r="AE101" s="852"/>
      <c r="AF101" s="861"/>
      <c r="AG101" s="866" t="str">
        <f>IFERROR(VLOOKUP(O101,'【参考】数式用'!$AY$5:$AY$13,1,FALSE),"")</f>
        <v/>
      </c>
      <c r="AH101" s="872" t="str">
        <f>IFERROR(VLOOKUP(N101,'【参考】数式用'!$BA$2:$BB$44,2,FALSE),"")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IFERROR(ROUNDDOWN(Q102*VLOOKUP(N102,'【参考】数式用'!$AR$2:$AW$44,MATCH(P102,'【参考】数式用'!$AT$4:$AW$4)+2,FALSE)*0.5,0),"")</f>
        <v/>
      </c>
      <c r="T102" s="779"/>
      <c r="U102" s="786" t="str">
        <f>IFERROR(IF(AG102&lt;&gt;"",Q102*VLOOKUP(N102,'【参考】数式用'!$AG$2:$AL$44,MATCH(P102,'【参考】数式用'!$AI$4:$AL$4,0)+2,0),""),"")</f>
        <v/>
      </c>
      <c r="V102" s="778"/>
      <c r="W102" s="802"/>
      <c r="X102" s="810"/>
      <c r="Y102" s="755"/>
      <c r="Z102" s="822"/>
      <c r="AA102" s="827" t="str">
        <f>IFERROR(IF(Y102="ー","",ROUNDDOWN(Z102*VLOOKUP(N102,'【参考】数式用'!$AR$2:$AW$44,MATCH(Y102,'【参考】数式用'!$AT$4:$AW$4)+2,FALSE)*0.5,0)),"")</f>
        <v/>
      </c>
      <c r="AB102" s="836"/>
      <c r="AC102" s="786" t="str">
        <f>IFERROR(IF(AG102&lt;&gt;"",Z102*VLOOKUP(N102,'【参考】数式用'!$AG$2:$AL$44,MATCH(Y102,'【参考】数式用'!$AI$4:$AL$4,0)+2,0),""),"")</f>
        <v/>
      </c>
      <c r="AD102" s="786"/>
      <c r="AE102" s="852"/>
      <c r="AF102" s="861"/>
      <c r="AG102" s="866" t="str">
        <f>IFERROR(VLOOKUP(O102,'【参考】数式用'!$AY$5:$AY$13,1,FALSE),"")</f>
        <v/>
      </c>
      <c r="AH102" s="872" t="str">
        <f>IFERROR(VLOOKUP(N102,'【参考】数式用'!$BA$2:$BB$44,2,FALSE),"")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IFERROR(ROUNDDOWN(Q103*VLOOKUP(N103,'【参考】数式用'!$AR$2:$AW$44,MATCH(P103,'【参考】数式用'!$AT$4:$AW$4)+2,FALSE)*0.5,0),"")</f>
        <v/>
      </c>
      <c r="T103" s="779"/>
      <c r="U103" s="786" t="str">
        <f>IFERROR(IF(AG103&lt;&gt;"",Q103*VLOOKUP(N103,'【参考】数式用'!$AG$2:$AL$44,MATCH(P103,'【参考】数式用'!$AI$4:$AL$4,0)+2,0),""),"")</f>
        <v/>
      </c>
      <c r="V103" s="778"/>
      <c r="W103" s="802"/>
      <c r="X103" s="810"/>
      <c r="Y103" s="755"/>
      <c r="Z103" s="822"/>
      <c r="AA103" s="827" t="str">
        <f>IFERROR(IF(Y103="ー","",ROUNDDOWN(Z103*VLOOKUP(N103,'【参考】数式用'!$AR$2:$AW$44,MATCH(Y103,'【参考】数式用'!$AT$4:$AW$4)+2,FALSE)*0.5,0)),"")</f>
        <v/>
      </c>
      <c r="AB103" s="836"/>
      <c r="AC103" s="786" t="str">
        <f>IFERROR(IF(AG103&lt;&gt;"",Z103*VLOOKUP(N103,'【参考】数式用'!$AG$2:$AL$44,MATCH(Y103,'【参考】数式用'!$AI$4:$AL$4,0)+2,0),""),"")</f>
        <v/>
      </c>
      <c r="AD103" s="786"/>
      <c r="AE103" s="852"/>
      <c r="AF103" s="861"/>
      <c r="AG103" s="866" t="str">
        <f>IFERROR(VLOOKUP(O103,'【参考】数式用'!$AY$5:$AY$13,1,FALSE),"")</f>
        <v/>
      </c>
      <c r="AH103" s="872" t="str">
        <f>IFERROR(VLOOKUP(N103,'【参考】数式用'!$BA$2:$BB$44,2,FALSE),"")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IFERROR(ROUNDDOWN(Q104*VLOOKUP(N104,'【参考】数式用'!$AR$2:$AW$44,MATCH(P104,'【参考】数式用'!$AT$4:$AW$4)+2,FALSE)*0.5,0),"")</f>
        <v/>
      </c>
      <c r="T104" s="779"/>
      <c r="U104" s="786" t="str">
        <f>IFERROR(IF(AG104&lt;&gt;"",Q104*VLOOKUP(N104,'【参考】数式用'!$AG$2:$AL$44,MATCH(P104,'【参考】数式用'!$AI$4:$AL$4,0)+2,0),""),"")</f>
        <v/>
      </c>
      <c r="V104" s="778"/>
      <c r="W104" s="802"/>
      <c r="X104" s="810"/>
      <c r="Y104" s="755"/>
      <c r="Z104" s="822"/>
      <c r="AA104" s="827" t="str">
        <f>IFERROR(IF(Y104="ー","",ROUNDDOWN(Z104*VLOOKUP(N104,'【参考】数式用'!$AR$2:$AW$44,MATCH(Y104,'【参考】数式用'!$AT$4:$AW$4)+2,FALSE)*0.5,0)),"")</f>
        <v/>
      </c>
      <c r="AB104" s="836"/>
      <c r="AC104" s="786" t="str">
        <f>IFERROR(IF(AG104&lt;&gt;"",Z104*VLOOKUP(N104,'【参考】数式用'!$AG$2:$AL$44,MATCH(Y104,'【参考】数式用'!$AI$4:$AL$4,0)+2,0),""),"")</f>
        <v/>
      </c>
      <c r="AD104" s="786"/>
      <c r="AE104" s="852"/>
      <c r="AF104" s="861"/>
      <c r="AG104" s="866" t="str">
        <f>IFERROR(VLOOKUP(O104,'【参考】数式用'!$AY$5:$AY$13,1,FALSE),"")</f>
        <v/>
      </c>
      <c r="AH104" s="872" t="str">
        <f>IFERROR(VLOOKUP(N104,'【参考】数式用'!$BA$2:$BB$44,2,FALSE),"")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IFERROR(ROUNDDOWN(Q105*VLOOKUP(N105,'【参考】数式用'!$AR$2:$AW$44,MATCH(P105,'【参考】数式用'!$AT$4:$AW$4)+2,FALSE)*0.5,0),"")</f>
        <v/>
      </c>
      <c r="T105" s="779"/>
      <c r="U105" s="786" t="str">
        <f>IFERROR(IF(AG105&lt;&gt;"",Q105*VLOOKUP(N105,'【参考】数式用'!$AG$2:$AL$44,MATCH(P105,'【参考】数式用'!$AI$4:$AL$4,0)+2,0),""),"")</f>
        <v/>
      </c>
      <c r="V105" s="778"/>
      <c r="W105" s="802"/>
      <c r="X105" s="810"/>
      <c r="Y105" s="755"/>
      <c r="Z105" s="822"/>
      <c r="AA105" s="827" t="str">
        <f>IFERROR(IF(Y105="ー","",ROUNDDOWN(Z105*VLOOKUP(N105,'【参考】数式用'!$AR$2:$AW$44,MATCH(Y105,'【参考】数式用'!$AT$4:$AW$4)+2,FALSE)*0.5,0)),"")</f>
        <v/>
      </c>
      <c r="AB105" s="836"/>
      <c r="AC105" s="786" t="str">
        <f>IFERROR(IF(AG105&lt;&gt;"",Z105*VLOOKUP(N105,'【参考】数式用'!$AG$2:$AL$44,MATCH(Y105,'【参考】数式用'!$AI$4:$AL$4,0)+2,0),""),"")</f>
        <v/>
      </c>
      <c r="AD105" s="786"/>
      <c r="AE105" s="852"/>
      <c r="AF105" s="861"/>
      <c r="AG105" s="866" t="str">
        <f>IFERROR(VLOOKUP(O105,'【参考】数式用'!$AY$5:$AY$13,1,FALSE),"")</f>
        <v/>
      </c>
      <c r="AH105" s="872" t="str">
        <f>IFERROR(VLOOKUP(N105,'【参考】数式用'!$BA$2:$BB$44,2,FALSE),"")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IFERROR(ROUNDDOWN(Q106*VLOOKUP(N106,'【参考】数式用'!$AR$2:$AW$44,MATCH(P106,'【参考】数式用'!$AT$4:$AW$4)+2,FALSE)*0.5,0),"")</f>
        <v/>
      </c>
      <c r="T106" s="779"/>
      <c r="U106" s="786" t="str">
        <f>IFERROR(IF(AG106&lt;&gt;"",Q106*VLOOKUP(N106,'【参考】数式用'!$AG$2:$AL$44,MATCH(P106,'【参考】数式用'!$AI$4:$AL$4,0)+2,0),""),"")</f>
        <v/>
      </c>
      <c r="V106" s="778"/>
      <c r="W106" s="802"/>
      <c r="X106" s="810"/>
      <c r="Y106" s="755"/>
      <c r="Z106" s="822"/>
      <c r="AA106" s="827" t="str">
        <f>IFERROR(IF(Y106="ー","",ROUNDDOWN(Z106*VLOOKUP(N106,'【参考】数式用'!$AR$2:$AW$44,MATCH(Y106,'【参考】数式用'!$AT$4:$AW$4)+2,FALSE)*0.5,0)),"")</f>
        <v/>
      </c>
      <c r="AB106" s="836"/>
      <c r="AC106" s="786" t="str">
        <f>IFERROR(IF(AG106&lt;&gt;"",Z106*VLOOKUP(N106,'【参考】数式用'!$AG$2:$AL$44,MATCH(Y106,'【参考】数式用'!$AI$4:$AL$4,0)+2,0),""),"")</f>
        <v/>
      </c>
      <c r="AD106" s="786"/>
      <c r="AE106" s="852"/>
      <c r="AF106" s="861"/>
      <c r="AG106" s="866" t="str">
        <f>IFERROR(VLOOKUP(O106,'【参考】数式用'!$AY$5:$AY$13,1,FALSE),"")</f>
        <v/>
      </c>
      <c r="AH106" s="872" t="str">
        <f>IFERROR(VLOOKUP(N106,'【参考】数式用'!$BA$2:$BB$44,2,FALSE),"")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IFERROR(ROUNDDOWN(Q107*VLOOKUP(N107,'【参考】数式用'!$AR$2:$AW$44,MATCH(P107,'【参考】数式用'!$AT$4:$AW$4)+2,FALSE)*0.5,0),"")</f>
        <v/>
      </c>
      <c r="T107" s="779"/>
      <c r="U107" s="786" t="str">
        <f>IFERROR(IF(AG107&lt;&gt;"",Q107*VLOOKUP(N107,'【参考】数式用'!$AG$2:$AL$44,MATCH(P107,'【参考】数式用'!$AI$4:$AL$4,0)+2,0),""),"")</f>
        <v/>
      </c>
      <c r="V107" s="778"/>
      <c r="W107" s="802"/>
      <c r="X107" s="810"/>
      <c r="Y107" s="755"/>
      <c r="Z107" s="822"/>
      <c r="AA107" s="827" t="str">
        <f>IFERROR(IF(Y107="ー","",ROUNDDOWN(Z107*VLOOKUP(N107,'【参考】数式用'!$AR$2:$AW$44,MATCH(Y107,'【参考】数式用'!$AT$4:$AW$4)+2,FALSE)*0.5,0)),"")</f>
        <v/>
      </c>
      <c r="AB107" s="836"/>
      <c r="AC107" s="786" t="str">
        <f>IFERROR(IF(AG107&lt;&gt;"",Z107*VLOOKUP(N107,'【参考】数式用'!$AG$2:$AL$44,MATCH(Y107,'【参考】数式用'!$AI$4:$AL$4,0)+2,0),""),"")</f>
        <v/>
      </c>
      <c r="AD107" s="786"/>
      <c r="AE107" s="852"/>
      <c r="AF107" s="861"/>
      <c r="AG107" s="866" t="str">
        <f>IFERROR(VLOOKUP(O107,'【参考】数式用'!$AY$5:$AY$13,1,FALSE),"")</f>
        <v/>
      </c>
      <c r="AH107" s="872" t="str">
        <f>IFERROR(VLOOKUP(N107,'【参考】数式用'!$BA$2:$BB$44,2,FALSE),"")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IFERROR(ROUNDDOWN(Q108*VLOOKUP(N108,'【参考】数式用'!$AR$2:$AW$44,MATCH(P108,'【参考】数式用'!$AT$4:$AW$4)+2,FALSE)*0.5,0),"")</f>
        <v/>
      </c>
      <c r="T108" s="779"/>
      <c r="U108" s="786" t="str">
        <f>IFERROR(IF(AG108&lt;&gt;"",Q108*VLOOKUP(N108,'【参考】数式用'!$AG$2:$AL$44,MATCH(P108,'【参考】数式用'!$AI$4:$AL$4,0)+2,0),""),"")</f>
        <v/>
      </c>
      <c r="V108" s="778"/>
      <c r="W108" s="802"/>
      <c r="X108" s="810"/>
      <c r="Y108" s="755"/>
      <c r="Z108" s="822"/>
      <c r="AA108" s="827" t="str">
        <f>IFERROR(IF(Y108="ー","",ROUNDDOWN(Z108*VLOOKUP(N108,'【参考】数式用'!$AR$2:$AW$44,MATCH(Y108,'【参考】数式用'!$AT$4:$AW$4)+2,FALSE)*0.5,0)),"")</f>
        <v/>
      </c>
      <c r="AB108" s="836"/>
      <c r="AC108" s="786" t="str">
        <f>IFERROR(IF(AG108&lt;&gt;"",Z108*VLOOKUP(N108,'【参考】数式用'!$AG$2:$AL$44,MATCH(Y108,'【参考】数式用'!$AI$4:$AL$4,0)+2,0),""),"")</f>
        <v/>
      </c>
      <c r="AD108" s="786"/>
      <c r="AE108" s="852"/>
      <c r="AF108" s="861"/>
      <c r="AG108" s="866" t="str">
        <f>IFERROR(VLOOKUP(O108,'【参考】数式用'!$AY$5:$AY$13,1,FALSE),"")</f>
        <v/>
      </c>
      <c r="AH108" s="872" t="str">
        <f>IFERROR(VLOOKUP(N108,'【参考】数式用'!$BA$2:$BB$44,2,FALSE),"")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IFERROR(ROUNDDOWN(Q109*VLOOKUP(N109,'【参考】数式用'!$AR$2:$AW$44,MATCH(P109,'【参考】数式用'!$AT$4:$AW$4)+2,FALSE)*0.5,0),"")</f>
        <v/>
      </c>
      <c r="T109" s="779"/>
      <c r="U109" s="786" t="str">
        <f>IFERROR(IF(AG109&lt;&gt;"",Q109*VLOOKUP(N109,'【参考】数式用'!$AG$2:$AL$44,MATCH(P109,'【参考】数式用'!$AI$4:$AL$4,0)+2,0),""),"")</f>
        <v/>
      </c>
      <c r="V109" s="778"/>
      <c r="W109" s="802"/>
      <c r="X109" s="810"/>
      <c r="Y109" s="755"/>
      <c r="Z109" s="822"/>
      <c r="AA109" s="827" t="str">
        <f>IFERROR(IF(Y109="ー","",ROUNDDOWN(Z109*VLOOKUP(N109,'【参考】数式用'!$AR$2:$AW$44,MATCH(Y109,'【参考】数式用'!$AT$4:$AW$4)+2,FALSE)*0.5,0)),"")</f>
        <v/>
      </c>
      <c r="AB109" s="836"/>
      <c r="AC109" s="786" t="str">
        <f>IFERROR(IF(AG109&lt;&gt;"",Z109*VLOOKUP(N109,'【参考】数式用'!$AG$2:$AL$44,MATCH(Y109,'【参考】数式用'!$AI$4:$AL$4,0)+2,0),""),"")</f>
        <v/>
      </c>
      <c r="AD109" s="786"/>
      <c r="AE109" s="852"/>
      <c r="AF109" s="861"/>
      <c r="AG109" s="866" t="str">
        <f>IFERROR(VLOOKUP(O109,'【参考】数式用'!$AY$5:$AY$13,1,FALSE),"")</f>
        <v/>
      </c>
      <c r="AH109" s="872" t="str">
        <f>IFERROR(VLOOKUP(N109,'【参考】数式用'!$BA$2:$BB$44,2,FALSE),"")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IFERROR(ROUNDDOWN(Q110*VLOOKUP(N110,'【参考】数式用'!$AR$2:$AW$44,MATCH(P110,'【参考】数式用'!$AT$4:$AW$4)+2,FALSE)*0.5,0),"")</f>
        <v/>
      </c>
      <c r="T110" s="779"/>
      <c r="U110" s="786" t="str">
        <f>IFERROR(IF(AG110&lt;&gt;"",Q110*VLOOKUP(N110,'【参考】数式用'!$AG$2:$AL$44,MATCH(P110,'【参考】数式用'!$AI$4:$AL$4,0)+2,0),""),"")</f>
        <v/>
      </c>
      <c r="V110" s="778"/>
      <c r="W110" s="802"/>
      <c r="X110" s="810"/>
      <c r="Y110" s="755"/>
      <c r="Z110" s="822"/>
      <c r="AA110" s="827" t="str">
        <f>IFERROR(IF(Y110="ー","",ROUNDDOWN(Z110*VLOOKUP(N110,'【参考】数式用'!$AR$2:$AW$44,MATCH(Y110,'【参考】数式用'!$AT$4:$AW$4)+2,FALSE)*0.5,0)),"")</f>
        <v/>
      </c>
      <c r="AB110" s="836"/>
      <c r="AC110" s="786" t="str">
        <f>IFERROR(IF(AG110&lt;&gt;"",Z110*VLOOKUP(N110,'【参考】数式用'!$AG$2:$AL$44,MATCH(Y110,'【参考】数式用'!$AI$4:$AL$4,0)+2,0),""),"")</f>
        <v/>
      </c>
      <c r="AD110" s="786"/>
      <c r="AE110" s="852"/>
      <c r="AF110" s="861"/>
      <c r="AG110" s="866" t="str">
        <f>IFERROR(VLOOKUP(O110,'【参考】数式用'!$AY$5:$AY$13,1,FALSE),"")</f>
        <v/>
      </c>
      <c r="AH110" s="872" t="str">
        <f>IFERROR(VLOOKUP(N110,'【参考】数式用'!$BA$2:$BB$44,2,FALSE),"")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IFERROR(ROUNDDOWN(Q111*VLOOKUP(N111,'【参考】数式用'!$AR$2:$AW$44,MATCH(P111,'【参考】数式用'!$AT$4:$AW$4)+2,FALSE)*0.5,0),"")</f>
        <v/>
      </c>
      <c r="T111" s="779"/>
      <c r="U111" s="786" t="str">
        <f>IFERROR(IF(AG111&lt;&gt;"",Q111*VLOOKUP(N111,'【参考】数式用'!$AG$2:$AL$44,MATCH(P111,'【参考】数式用'!$AI$4:$AL$4,0)+2,0),""),"")</f>
        <v/>
      </c>
      <c r="V111" s="778"/>
      <c r="W111" s="802"/>
      <c r="X111" s="810"/>
      <c r="Y111" s="755"/>
      <c r="Z111" s="822"/>
      <c r="AA111" s="827" t="str">
        <f>IFERROR(IF(Y111="ー","",ROUNDDOWN(Z111*VLOOKUP(N111,'【参考】数式用'!$AR$2:$AW$44,MATCH(Y111,'【参考】数式用'!$AT$4:$AW$4)+2,FALSE)*0.5,0)),"")</f>
        <v/>
      </c>
      <c r="AB111" s="836"/>
      <c r="AC111" s="786" t="str">
        <f>IFERROR(IF(AG111&lt;&gt;"",Z111*VLOOKUP(N111,'【参考】数式用'!$AG$2:$AL$44,MATCH(Y111,'【参考】数式用'!$AI$4:$AL$4,0)+2,0),""),"")</f>
        <v/>
      </c>
      <c r="AD111" s="786"/>
      <c r="AE111" s="852"/>
      <c r="AF111" s="861"/>
      <c r="AG111" s="866" t="str">
        <f>IFERROR(VLOOKUP(O111,'【参考】数式用'!$AY$5:$AY$13,1,FALSE),"")</f>
        <v/>
      </c>
      <c r="AH111" s="872" t="str">
        <f>IFERROR(VLOOKUP(N111,'【参考】数式用'!$BA$2:$BB$44,2,FALSE),"")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IFERROR(ROUNDDOWN(Q112*VLOOKUP(N112,'【参考】数式用'!$AR$2:$AW$44,MATCH(P112,'【参考】数式用'!$AT$4:$AW$4)+2,FALSE)*0.5,0),"")</f>
        <v/>
      </c>
      <c r="T112" s="780"/>
      <c r="U112" s="788" t="str">
        <f>IFERROR(IF(AG112&lt;&gt;"",Q112*VLOOKUP(N112,'【参考】数式用'!$AG$2:$AL$44,MATCH(P112,'【参考】数式用'!$AI$4:$AL$4,0)+2,0),""),"")</f>
        <v/>
      </c>
      <c r="V112" s="794"/>
      <c r="W112" s="803"/>
      <c r="X112" s="811"/>
      <c r="Y112" s="818"/>
      <c r="Z112" s="823"/>
      <c r="AA112" s="829" t="str">
        <f>IFERROR(IF(Y112="ー","",ROUNDDOWN(Z112*VLOOKUP(N112,'【参考】数式用'!$AR$2:$AW$44,MATCH(Y112,'【参考】数式用'!$AT$4:$AW$4)+2,FALSE)*0.5,0)),"")</f>
        <v/>
      </c>
      <c r="AB112" s="838"/>
      <c r="AC112" s="788" t="str">
        <f>IFERROR(IF(AG112&lt;&gt;"",Z112*VLOOKUP(N112,'【参考】数式用'!$AG$2:$AL$44,MATCH(Y112,'【参考】数式用'!$AI$4:$AL$4,0)+2,0),""),"")</f>
        <v/>
      </c>
      <c r="AD112" s="788"/>
      <c r="AE112" s="854"/>
      <c r="AF112" s="863"/>
      <c r="AG112" s="869" t="str">
        <f>IFERROR(VLOOKUP(O112,'【参考】数式用'!$AY$5:$AY$13,1,FALSE),"")</f>
        <v/>
      </c>
      <c r="AH112" s="875" t="str">
        <f>IFERROR(VLOOKUP(N112,'【参考】数式用'!$BA$2:$BB$44,2,FALSE),"")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IFERROR(ROUNDDOWN(Q113*VLOOKUP(N113,'【参考】数式用'!$AR$2:$AW$44,MATCH(P113,'【参考】数式用'!$AT$4:$AW$4)+2,FALSE)*0.5,0),"")</f>
        <v/>
      </c>
      <c r="T113" s="781"/>
      <c r="U113" s="789" t="str">
        <f>IFERROR(IF(AG113&lt;&gt;"",Q113*VLOOKUP(N113,'【参考】数式用'!$AG$2:$AL$44,MATCH(P113,'【参考】数式用'!$AI$4:$AL$4,0)+2,0),""),"")</f>
        <v/>
      </c>
      <c r="V113" s="795"/>
      <c r="W113" s="804"/>
      <c r="X113" s="812"/>
      <c r="Y113" s="819"/>
      <c r="Z113" s="804"/>
      <c r="AA113" s="830" t="str">
        <f>IFERROR(IF(Y113="ー","",ROUNDDOWN(Z113*VLOOKUP(N113,'【参考】数式用'!$AR$2:$AW$44,MATCH(Y113,'【参考】数式用'!$AT$4:$AW$4)+2,FALSE)*0.5,0)),"")</f>
        <v/>
      </c>
      <c r="AB113" s="839"/>
      <c r="AC113" s="789" t="str">
        <f>IFERROR(IF(AG113&lt;&gt;"",Z113*VLOOKUP(N113,'【参考】数式用'!$AG$2:$AL$44,MATCH(Y113,'【参考】数式用'!$AI$4:$AL$4,0)+2,0),""),"")</f>
        <v/>
      </c>
      <c r="AD113" s="789"/>
      <c r="AE113" s="855"/>
      <c r="AF113" s="864"/>
      <c r="AG113" s="870" t="str">
        <f>IFERROR(VLOOKUP(O113,'【参考】数式用'!$AY$5:$AY$13,1,FALSE),"")</f>
        <v/>
      </c>
      <c r="AH113" s="876" t="str">
        <f>IFERROR(VLOOKUP(N113,'【参考】数式用'!$BA$2:$BB$44,2,FALSE),"")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4"/>
  <sheetViews>
    <sheetView topLeftCell="A25" zoomScale="80" zoomScaleNormal="80" zoomScaleSheetLayoutView="85" workbookViewId="0">
      <selection activeCell="A39" sqref="A39"/>
    </sheetView>
  </sheetViews>
  <sheetFormatPr defaultColWidth="9" defaultRowHeight="13.5"/>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4.25">
      <c r="A1" s="895" t="s">
        <v>152</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46" t="s">
        <v>2159</v>
      </c>
      <c r="AH1" s="947"/>
      <c r="AI1" s="893"/>
      <c r="AJ1" s="893"/>
      <c r="AK1" s="893"/>
      <c r="AL1" s="893"/>
      <c r="AN1" s="965" t="s">
        <v>412</v>
      </c>
      <c r="AP1" s="895" t="s">
        <v>2175</v>
      </c>
      <c r="AR1" s="946" t="s">
        <v>2160</v>
      </c>
      <c r="AS1" s="947"/>
      <c r="AT1" s="893"/>
      <c r="AU1" s="893"/>
      <c r="AV1" s="893"/>
      <c r="AW1" s="893"/>
      <c r="AY1" s="895" t="s">
        <v>1545</v>
      </c>
      <c r="BA1" s="895" t="s">
        <v>2174</v>
      </c>
      <c r="BB1" s="895"/>
    </row>
    <row r="2" spans="1:54">
      <c r="A2" s="896" t="s">
        <v>548</v>
      </c>
      <c r="B2" s="902" t="s">
        <v>2072</v>
      </c>
      <c r="C2" s="907" t="s">
        <v>420</v>
      </c>
      <c r="D2" s="912"/>
      <c r="E2" s="912"/>
      <c r="F2" s="917"/>
      <c r="G2" s="922" t="s">
        <v>421</v>
      </c>
      <c r="H2" s="923"/>
      <c r="I2" s="924"/>
      <c r="J2" s="922" t="s">
        <v>423</v>
      </c>
      <c r="K2" s="924"/>
      <c r="L2" s="925" t="s">
        <v>427</v>
      </c>
      <c r="M2" s="929"/>
      <c r="N2" s="929"/>
      <c r="O2" s="929"/>
      <c r="P2" s="929"/>
      <c r="Q2" s="929"/>
      <c r="R2" s="929"/>
      <c r="S2" s="929"/>
      <c r="T2" s="929"/>
      <c r="U2" s="929"/>
      <c r="V2" s="929"/>
      <c r="W2" s="929"/>
      <c r="X2" s="929"/>
      <c r="Y2" s="929"/>
      <c r="Z2" s="929"/>
      <c r="AA2" s="929"/>
      <c r="AB2" s="929"/>
      <c r="AC2" s="929"/>
      <c r="AD2" s="936"/>
      <c r="AE2" s="940" t="s">
        <v>2073</v>
      </c>
      <c r="AF2" s="945"/>
      <c r="AG2" s="896" t="s">
        <v>548</v>
      </c>
      <c r="AH2" s="902" t="s">
        <v>2072</v>
      </c>
      <c r="AI2" s="950" t="s">
        <v>189</v>
      </c>
      <c r="AJ2" s="955"/>
      <c r="AK2" s="955"/>
      <c r="AL2" s="960"/>
      <c r="AM2" s="945"/>
      <c r="AN2" s="966" t="s">
        <v>428</v>
      </c>
      <c r="AO2" s="945"/>
      <c r="AP2" s="970" t="s">
        <v>2148</v>
      </c>
      <c r="AR2" s="896" t="s">
        <v>548</v>
      </c>
      <c r="AS2" s="902" t="s">
        <v>2072</v>
      </c>
      <c r="AT2" s="950" t="s">
        <v>2161</v>
      </c>
      <c r="AU2" s="955"/>
      <c r="AV2" s="955"/>
      <c r="AW2" s="960"/>
      <c r="AY2" s="940" t="s">
        <v>621</v>
      </c>
      <c r="BA2" s="925" t="s">
        <v>417</v>
      </c>
      <c r="BB2" s="917" t="s">
        <v>1481</v>
      </c>
    </row>
    <row r="3" spans="1:54" ht="30.6" customHeight="1">
      <c r="A3" s="897"/>
      <c r="B3" s="903"/>
      <c r="C3" s="908" t="s">
        <v>161</v>
      </c>
      <c r="D3" s="913"/>
      <c r="E3" s="913"/>
      <c r="F3" s="918"/>
      <c r="G3" s="908" t="s">
        <v>431</v>
      </c>
      <c r="H3" s="913"/>
      <c r="I3" s="918"/>
      <c r="J3" s="908"/>
      <c r="K3" s="918"/>
      <c r="L3" s="926" t="s">
        <v>2162</v>
      </c>
      <c r="M3" s="930"/>
      <c r="N3" s="930"/>
      <c r="O3" s="930"/>
      <c r="P3" s="930"/>
      <c r="Q3" s="930"/>
      <c r="R3" s="930"/>
      <c r="S3" s="930"/>
      <c r="T3" s="930"/>
      <c r="U3" s="930"/>
      <c r="V3" s="930"/>
      <c r="W3" s="930"/>
      <c r="X3" s="930"/>
      <c r="Y3" s="930"/>
      <c r="Z3" s="930"/>
      <c r="AA3" s="930"/>
      <c r="AB3" s="930"/>
      <c r="AC3" s="930"/>
      <c r="AD3" s="937"/>
      <c r="AE3" s="941"/>
      <c r="AF3" s="945"/>
      <c r="AG3" s="897"/>
      <c r="AH3" s="903"/>
      <c r="AI3" s="951"/>
      <c r="AJ3" s="956"/>
      <c r="AK3" s="956"/>
      <c r="AL3" s="961"/>
      <c r="AM3" s="945"/>
      <c r="AN3" s="967"/>
      <c r="AO3" s="945"/>
      <c r="AP3" s="971" t="s">
        <v>2163</v>
      </c>
      <c r="AR3" s="897"/>
      <c r="AS3" s="903"/>
      <c r="AT3" s="951"/>
      <c r="AU3" s="956"/>
      <c r="AV3" s="956"/>
      <c r="AW3" s="961"/>
      <c r="AY3" s="941"/>
      <c r="BA3" s="926"/>
      <c r="BB3" s="984"/>
    </row>
    <row r="4" spans="1:54" ht="48.6" customHeight="1">
      <c r="A4" s="898"/>
      <c r="B4" s="904"/>
      <c r="C4" s="909" t="s">
        <v>321</v>
      </c>
      <c r="D4" s="914" t="s">
        <v>2164</v>
      </c>
      <c r="E4" s="914" t="s">
        <v>921</v>
      </c>
      <c r="F4" s="919" t="s">
        <v>2119</v>
      </c>
      <c r="G4" s="909" t="s">
        <v>354</v>
      </c>
      <c r="H4" s="914" t="s">
        <v>382</v>
      </c>
      <c r="I4" s="919" t="s">
        <v>390</v>
      </c>
      <c r="J4" s="909" t="s">
        <v>2074</v>
      </c>
      <c r="K4" s="919" t="s">
        <v>386</v>
      </c>
      <c r="L4" s="909" t="s">
        <v>2148</v>
      </c>
      <c r="M4" s="914" t="s">
        <v>2163</v>
      </c>
      <c r="N4" s="914" t="s">
        <v>266</v>
      </c>
      <c r="O4" s="914" t="s">
        <v>1632</v>
      </c>
      <c r="P4" s="914" t="s">
        <v>1302</v>
      </c>
      <c r="Q4" s="914" t="s">
        <v>2165</v>
      </c>
      <c r="R4" s="914" t="s">
        <v>246</v>
      </c>
      <c r="S4" s="914" t="s">
        <v>1624</v>
      </c>
      <c r="T4" s="914" t="s">
        <v>2166</v>
      </c>
      <c r="U4" s="914" t="s">
        <v>2167</v>
      </c>
      <c r="V4" s="914" t="s">
        <v>2168</v>
      </c>
      <c r="W4" s="914" t="s">
        <v>372</v>
      </c>
      <c r="X4" s="914" t="s">
        <v>2169</v>
      </c>
      <c r="Y4" s="914" t="s">
        <v>791</v>
      </c>
      <c r="Z4" s="914" t="s">
        <v>2170</v>
      </c>
      <c r="AA4" s="914" t="s">
        <v>2171</v>
      </c>
      <c r="AB4" s="914" t="s">
        <v>2172</v>
      </c>
      <c r="AC4" s="933" t="s">
        <v>2173</v>
      </c>
      <c r="AD4" s="919" t="s">
        <v>1118</v>
      </c>
      <c r="AE4" s="942"/>
      <c r="AF4" s="945"/>
      <c r="AG4" s="898"/>
      <c r="AH4" s="904"/>
      <c r="AI4" s="952" t="s">
        <v>2148</v>
      </c>
      <c r="AJ4" s="957" t="s">
        <v>2163</v>
      </c>
      <c r="AK4" s="957" t="s">
        <v>266</v>
      </c>
      <c r="AL4" s="962" t="s">
        <v>1632</v>
      </c>
      <c r="AM4" s="945"/>
      <c r="AN4" s="968"/>
      <c r="AO4" s="945"/>
      <c r="AP4" s="971" t="s">
        <v>266</v>
      </c>
      <c r="AR4" s="898"/>
      <c r="AS4" s="904"/>
      <c r="AT4" s="952" t="s">
        <v>2148</v>
      </c>
      <c r="AU4" s="957" t="s">
        <v>2163</v>
      </c>
      <c r="AV4" s="957" t="s">
        <v>266</v>
      </c>
      <c r="AW4" s="962" t="s">
        <v>1632</v>
      </c>
      <c r="AY4" s="942"/>
      <c r="BA4" s="980"/>
      <c r="BB4" s="985"/>
    </row>
    <row r="5" spans="1:54" ht="14.25">
      <c r="A5" s="899" t="s">
        <v>1839</v>
      </c>
      <c r="B5" s="905" t="s">
        <v>1658</v>
      </c>
      <c r="C5" s="910">
        <v>0.13700000000000001</v>
      </c>
      <c r="D5" s="915">
        <v>0.1</v>
      </c>
      <c r="E5" s="915">
        <v>5.5e-002</v>
      </c>
      <c r="F5" s="920">
        <v>0</v>
      </c>
      <c r="G5" s="910">
        <v>6.3e-002</v>
      </c>
      <c r="H5" s="915">
        <v>4.2000000000000003e-002</v>
      </c>
      <c r="I5" s="920">
        <v>0</v>
      </c>
      <c r="J5" s="910">
        <v>2.4e-002</v>
      </c>
      <c r="K5" s="920">
        <v>0</v>
      </c>
      <c r="L5" s="927">
        <v>0.245</v>
      </c>
      <c r="M5" s="931">
        <v>0.224</v>
      </c>
      <c r="N5" s="931">
        <v>0.182</v>
      </c>
      <c r="O5" s="931">
        <v>0.14499999999999999</v>
      </c>
      <c r="P5" s="931">
        <v>0.221</v>
      </c>
      <c r="Q5" s="931">
        <v>0.20799999999999999</v>
      </c>
      <c r="R5" s="931">
        <v>0.2</v>
      </c>
      <c r="S5" s="931">
        <v>0.187</v>
      </c>
      <c r="T5" s="931">
        <v>0.184</v>
      </c>
      <c r="U5" s="931">
        <v>0.16300000000000001</v>
      </c>
      <c r="V5" s="931">
        <v>0.16299999999999998</v>
      </c>
      <c r="W5" s="931">
        <v>0.158</v>
      </c>
      <c r="X5" s="931">
        <v>0.14199999999999999</v>
      </c>
      <c r="Y5" s="931">
        <v>0.13899999999999998</v>
      </c>
      <c r="Z5" s="931">
        <v>0.12100000000000001</v>
      </c>
      <c r="AA5" s="931">
        <v>0.11800000000000001</v>
      </c>
      <c r="AB5" s="931">
        <v>0.1</v>
      </c>
      <c r="AC5" s="934">
        <v>7.5999999999999998e-002</v>
      </c>
      <c r="AD5" s="938">
        <v>0</v>
      </c>
      <c r="AE5" s="943">
        <v>2.1000000000000001e-002</v>
      </c>
      <c r="AF5" s="945"/>
      <c r="AG5" s="899" t="s">
        <v>1839</v>
      </c>
      <c r="AH5" s="948" t="s">
        <v>1658</v>
      </c>
      <c r="AI5" s="953">
        <f t="shared" ref="AI5:AI44" si="0">J5/L5</f>
        <v>9.7959183673469397e-002</v>
      </c>
      <c r="AJ5" s="958">
        <f t="shared" ref="AJ5:AJ44" si="1">J5/M5</f>
        <v>0.10714285714285714</v>
      </c>
      <c r="AK5" s="958">
        <f t="shared" ref="AK5:AK44" si="2">J5/N5</f>
        <v>0.13186813186813187</v>
      </c>
      <c r="AL5" s="963">
        <f t="shared" ref="AL5:AL44" si="3">J5/O5</f>
        <v>0.16551724137931037</v>
      </c>
      <c r="AM5" s="945"/>
      <c r="AN5" s="969" t="s">
        <v>414</v>
      </c>
      <c r="AO5" s="945"/>
      <c r="AP5" s="971" t="s">
        <v>1632</v>
      </c>
      <c r="AR5" s="899" t="s">
        <v>1839</v>
      </c>
      <c r="AS5" s="948" t="s">
        <v>1658</v>
      </c>
      <c r="AT5" s="973">
        <f t="shared" ref="AT5:AT44" si="4">O5/L5</f>
        <v>0.59183673469387754</v>
      </c>
      <c r="AU5" s="975">
        <f t="shared" ref="AU5:AU44" si="5">O5/M5</f>
        <v>0.64732142857142849</v>
      </c>
      <c r="AV5" s="975">
        <f t="shared" ref="AV5:AV44" si="6">O5/N5</f>
        <v>0.79670329670329665</v>
      </c>
      <c r="AW5" s="977">
        <f t="shared" ref="AW5:AW44" si="7">O5/O5</f>
        <v>1</v>
      </c>
      <c r="AY5" s="979" t="s">
        <v>1302</v>
      </c>
      <c r="BA5" s="981" t="s">
        <v>160</v>
      </c>
      <c r="BB5" s="924" t="s">
        <v>1481</v>
      </c>
    </row>
    <row r="6" spans="1:54" ht="14.25">
      <c r="A6" s="900" t="s">
        <v>581</v>
      </c>
      <c r="B6" s="906" t="s">
        <v>1713</v>
      </c>
      <c r="C6" s="911">
        <v>0.13700000000000001</v>
      </c>
      <c r="D6" s="916">
        <v>0.1</v>
      </c>
      <c r="E6" s="916">
        <v>5.5e-002</v>
      </c>
      <c r="F6" s="921">
        <v>0</v>
      </c>
      <c r="G6" s="911">
        <v>6.3e-002</v>
      </c>
      <c r="H6" s="916">
        <v>4.2000000000000003e-002</v>
      </c>
      <c r="I6" s="921">
        <v>0</v>
      </c>
      <c r="J6" s="911">
        <v>2.4e-002</v>
      </c>
      <c r="K6" s="921">
        <v>0</v>
      </c>
      <c r="L6" s="928">
        <v>0.245</v>
      </c>
      <c r="M6" s="932">
        <v>0.224</v>
      </c>
      <c r="N6" s="932">
        <v>0.182</v>
      </c>
      <c r="O6" s="932">
        <v>0.14499999999999999</v>
      </c>
      <c r="P6" s="932">
        <v>0.221</v>
      </c>
      <c r="Q6" s="932">
        <v>0.20799999999999999</v>
      </c>
      <c r="R6" s="932">
        <v>0.2</v>
      </c>
      <c r="S6" s="932">
        <v>0.187</v>
      </c>
      <c r="T6" s="932">
        <v>0.184</v>
      </c>
      <c r="U6" s="932">
        <v>0.16300000000000001</v>
      </c>
      <c r="V6" s="932">
        <v>0.16299999999999998</v>
      </c>
      <c r="W6" s="932">
        <v>0.158</v>
      </c>
      <c r="X6" s="932">
        <v>0.14199999999999999</v>
      </c>
      <c r="Y6" s="932">
        <v>0.13899999999999998</v>
      </c>
      <c r="Z6" s="932">
        <v>0.12100000000000001</v>
      </c>
      <c r="AA6" s="932">
        <v>0.11800000000000001</v>
      </c>
      <c r="AB6" s="932">
        <v>0.1</v>
      </c>
      <c r="AC6" s="935">
        <v>7.5999999999999998e-002</v>
      </c>
      <c r="AD6" s="939">
        <v>0</v>
      </c>
      <c r="AE6" s="944">
        <v>2.1000000000000001e-002</v>
      </c>
      <c r="AF6" s="945"/>
      <c r="AG6" s="900" t="s">
        <v>581</v>
      </c>
      <c r="AH6" s="949" t="s">
        <v>1713</v>
      </c>
      <c r="AI6" s="954">
        <f t="shared" si="0"/>
        <v>9.7959183673469397e-002</v>
      </c>
      <c r="AJ6" s="959">
        <f t="shared" si="1"/>
        <v>0.10714285714285714</v>
      </c>
      <c r="AK6" s="959">
        <f t="shared" si="2"/>
        <v>0.13186813186813187</v>
      </c>
      <c r="AL6" s="964">
        <f t="shared" si="3"/>
        <v>0.16551724137931037</v>
      </c>
      <c r="AM6" s="945"/>
      <c r="AN6" s="966" t="s">
        <v>307</v>
      </c>
      <c r="AO6" s="945"/>
      <c r="AP6" s="972" t="s">
        <v>440</v>
      </c>
      <c r="AR6" s="900" t="s">
        <v>581</v>
      </c>
      <c r="AS6" s="949" t="s">
        <v>1713</v>
      </c>
      <c r="AT6" s="974">
        <f t="shared" si="4"/>
        <v>0.59183673469387754</v>
      </c>
      <c r="AU6" s="976">
        <f t="shared" si="5"/>
        <v>0.64732142857142849</v>
      </c>
      <c r="AV6" s="976">
        <f t="shared" si="6"/>
        <v>0.79670329670329665</v>
      </c>
      <c r="AW6" s="978">
        <f t="shared" si="7"/>
        <v>1</v>
      </c>
      <c r="AY6" s="941" t="s">
        <v>246</v>
      </c>
      <c r="BA6" s="982" t="s">
        <v>1933</v>
      </c>
      <c r="BB6" s="918" t="s">
        <v>1481</v>
      </c>
    </row>
    <row r="7" spans="1:54" ht="14.25">
      <c r="A7" s="900" t="s">
        <v>1754</v>
      </c>
      <c r="B7" s="906" t="s">
        <v>2076</v>
      </c>
      <c r="C7" s="911">
        <v>0.13700000000000001</v>
      </c>
      <c r="D7" s="916">
        <v>0.1</v>
      </c>
      <c r="E7" s="916">
        <v>5.5e-002</v>
      </c>
      <c r="F7" s="921">
        <v>0</v>
      </c>
      <c r="G7" s="911">
        <v>6.3e-002</v>
      </c>
      <c r="H7" s="916">
        <v>4.2000000000000003e-002</v>
      </c>
      <c r="I7" s="921">
        <v>0</v>
      </c>
      <c r="J7" s="911">
        <v>2.4e-002</v>
      </c>
      <c r="K7" s="921">
        <v>0</v>
      </c>
      <c r="L7" s="928">
        <v>0.245</v>
      </c>
      <c r="M7" s="932">
        <v>0.224</v>
      </c>
      <c r="N7" s="932">
        <v>0.182</v>
      </c>
      <c r="O7" s="932">
        <v>0.14499999999999999</v>
      </c>
      <c r="P7" s="932">
        <v>0.221</v>
      </c>
      <c r="Q7" s="932">
        <v>0.20799999999999999</v>
      </c>
      <c r="R7" s="932">
        <v>0.2</v>
      </c>
      <c r="S7" s="932">
        <v>0.187</v>
      </c>
      <c r="T7" s="932">
        <v>0.184</v>
      </c>
      <c r="U7" s="932">
        <v>0.16300000000000001</v>
      </c>
      <c r="V7" s="932">
        <v>0.16299999999999998</v>
      </c>
      <c r="W7" s="932">
        <v>0.158</v>
      </c>
      <c r="X7" s="932">
        <v>0.14199999999999999</v>
      </c>
      <c r="Y7" s="932">
        <v>0.13899999999999998</v>
      </c>
      <c r="Z7" s="932">
        <v>0.12100000000000001</v>
      </c>
      <c r="AA7" s="932">
        <v>0.11800000000000001</v>
      </c>
      <c r="AB7" s="932">
        <v>0.1</v>
      </c>
      <c r="AC7" s="935">
        <v>7.5999999999999998e-002</v>
      </c>
      <c r="AD7" s="939">
        <v>0</v>
      </c>
      <c r="AE7" s="944">
        <v>2.1000000000000001e-002</v>
      </c>
      <c r="AF7" s="945"/>
      <c r="AG7" s="900" t="s">
        <v>1754</v>
      </c>
      <c r="AH7" s="949" t="s">
        <v>2076</v>
      </c>
      <c r="AI7" s="954">
        <f t="shared" si="0"/>
        <v>9.7959183673469397e-002</v>
      </c>
      <c r="AJ7" s="959">
        <f t="shared" si="1"/>
        <v>0.10714285714285714</v>
      </c>
      <c r="AK7" s="959">
        <f t="shared" si="2"/>
        <v>0.13186813186813187</v>
      </c>
      <c r="AL7" s="964">
        <f t="shared" si="3"/>
        <v>0.16551724137931037</v>
      </c>
      <c r="AM7" s="945"/>
      <c r="AN7" s="967"/>
      <c r="AO7" s="945"/>
      <c r="AR7" s="900" t="s">
        <v>1754</v>
      </c>
      <c r="AS7" s="949" t="s">
        <v>2076</v>
      </c>
      <c r="AT7" s="974">
        <f t="shared" si="4"/>
        <v>0.59183673469387754</v>
      </c>
      <c r="AU7" s="976">
        <f t="shared" si="5"/>
        <v>0.64732142857142849</v>
      </c>
      <c r="AV7" s="976">
        <f t="shared" si="6"/>
        <v>0.79670329670329665</v>
      </c>
      <c r="AW7" s="978">
        <f t="shared" si="7"/>
        <v>1</v>
      </c>
      <c r="AY7" s="941" t="s">
        <v>2166</v>
      </c>
      <c r="BA7" s="900" t="s">
        <v>1754</v>
      </c>
      <c r="BB7" s="918" t="s">
        <v>1481</v>
      </c>
    </row>
    <row r="8" spans="1:54">
      <c r="A8" s="901" t="s">
        <v>105</v>
      </c>
      <c r="B8" s="906" t="s">
        <v>1503</v>
      </c>
      <c r="C8" s="911">
        <v>5.8000000000000003e-002</v>
      </c>
      <c r="D8" s="916">
        <v>4.2000000000000003e-002</v>
      </c>
      <c r="E8" s="916">
        <v>2.3e-002</v>
      </c>
      <c r="F8" s="921">
        <v>0</v>
      </c>
      <c r="G8" s="911">
        <v>2.1000000000000001e-002</v>
      </c>
      <c r="H8" s="916">
        <v>1.4999999999999999e-002</v>
      </c>
      <c r="I8" s="921">
        <v>0</v>
      </c>
      <c r="J8" s="911">
        <v>1.0999999999999999e-002</v>
      </c>
      <c r="K8" s="921">
        <v>0</v>
      </c>
      <c r="L8" s="928">
        <v>1.e-001</v>
      </c>
      <c r="M8" s="932">
        <v>9.4e-002</v>
      </c>
      <c r="N8" s="932">
        <v>7.9000000000000001e-002</v>
      </c>
      <c r="O8" s="932">
        <v>6.3e-002</v>
      </c>
      <c r="P8" s="932">
        <v>8.8999999999999996e-002</v>
      </c>
      <c r="Q8" s="932">
        <v>8.3999999999999991e-002</v>
      </c>
      <c r="R8" s="932">
        <v>8.3000000000000004e-002</v>
      </c>
      <c r="S8" s="932">
        <v>7.8e-002</v>
      </c>
      <c r="T8" s="932">
        <v>7.2999999999999995e-002</v>
      </c>
      <c r="U8" s="932">
        <v>6.7000000000000004e-002</v>
      </c>
      <c r="V8" s="932">
        <v>6.4999999999999988e-002</v>
      </c>
      <c r="W8" s="932">
        <v>6.8000000000000005e-002</v>
      </c>
      <c r="X8" s="932">
        <v>5.9000000000000004e-002</v>
      </c>
      <c r="Y8" s="932">
        <v>5.3999999999999999e-002</v>
      </c>
      <c r="Z8" s="932">
        <v>5.2000000000000005e-002</v>
      </c>
      <c r="AA8" s="932">
        <v>4.8000000000000001e-002</v>
      </c>
      <c r="AB8" s="932">
        <v>4.4000000000000004e-002</v>
      </c>
      <c r="AC8" s="935">
        <v>3.3000000000000002e-002</v>
      </c>
      <c r="AD8" s="939">
        <v>0</v>
      </c>
      <c r="AE8" s="944">
        <v>1.e-002</v>
      </c>
      <c r="AF8" s="945"/>
      <c r="AG8" s="901" t="s">
        <v>105</v>
      </c>
      <c r="AH8" s="949" t="s">
        <v>1503</v>
      </c>
      <c r="AI8" s="954">
        <f t="shared" si="0"/>
        <v>0.11</v>
      </c>
      <c r="AJ8" s="959">
        <f t="shared" si="1"/>
        <v>0.11702127659574467</v>
      </c>
      <c r="AK8" s="959">
        <f t="shared" si="2"/>
        <v>0.13924050632911392</v>
      </c>
      <c r="AL8" s="964">
        <f t="shared" si="3"/>
        <v>0.17460317460317459</v>
      </c>
      <c r="AM8" s="945"/>
      <c r="AN8" s="945"/>
      <c r="AO8" s="945"/>
      <c r="AR8" s="901" t="s">
        <v>105</v>
      </c>
      <c r="AS8" s="949" t="s">
        <v>1503</v>
      </c>
      <c r="AT8" s="974">
        <f t="shared" si="4"/>
        <v>0.63</v>
      </c>
      <c r="AU8" s="976">
        <f t="shared" si="5"/>
        <v>0.67021276595744683</v>
      </c>
      <c r="AV8" s="976">
        <f t="shared" si="6"/>
        <v>0.79746835443037978</v>
      </c>
      <c r="AW8" s="978">
        <f t="shared" si="7"/>
        <v>1</v>
      </c>
      <c r="AY8" s="941" t="s">
        <v>2167</v>
      </c>
      <c r="BA8" s="982" t="s">
        <v>2109</v>
      </c>
      <c r="BB8" s="918" t="s">
        <v>1481</v>
      </c>
    </row>
    <row r="9" spans="1:54">
      <c r="A9" s="900" t="s">
        <v>526</v>
      </c>
      <c r="B9" s="906" t="s">
        <v>2077</v>
      </c>
      <c r="C9" s="911">
        <v>5.8000000000000003e-002</v>
      </c>
      <c r="D9" s="916">
        <v>4.2000000000000003e-002</v>
      </c>
      <c r="E9" s="916">
        <v>2.3e-002</v>
      </c>
      <c r="F9" s="921">
        <v>0</v>
      </c>
      <c r="G9" s="911">
        <v>2.1000000000000001e-002</v>
      </c>
      <c r="H9" s="916">
        <v>1.4999999999999999e-002</v>
      </c>
      <c r="I9" s="921">
        <v>0</v>
      </c>
      <c r="J9" s="911">
        <v>1.0999999999999999e-002</v>
      </c>
      <c r="K9" s="921">
        <v>0</v>
      </c>
      <c r="L9" s="928">
        <v>1.e-001</v>
      </c>
      <c r="M9" s="932">
        <v>9.4e-002</v>
      </c>
      <c r="N9" s="932">
        <v>7.9000000000000001e-002</v>
      </c>
      <c r="O9" s="932">
        <v>6.3e-002</v>
      </c>
      <c r="P9" s="932">
        <v>8.8999999999999996e-002</v>
      </c>
      <c r="Q9" s="932">
        <v>8.3999999999999991e-002</v>
      </c>
      <c r="R9" s="932">
        <v>8.3000000000000004e-002</v>
      </c>
      <c r="S9" s="932">
        <v>7.8e-002</v>
      </c>
      <c r="T9" s="932">
        <v>7.2999999999999995e-002</v>
      </c>
      <c r="U9" s="932">
        <v>6.7000000000000004e-002</v>
      </c>
      <c r="V9" s="932">
        <v>6.4999999999999988e-002</v>
      </c>
      <c r="W9" s="932">
        <v>6.8000000000000005e-002</v>
      </c>
      <c r="X9" s="932">
        <v>5.9000000000000004e-002</v>
      </c>
      <c r="Y9" s="932">
        <v>5.3999999999999999e-002</v>
      </c>
      <c r="Z9" s="932">
        <v>5.2000000000000005e-002</v>
      </c>
      <c r="AA9" s="932">
        <v>4.8000000000000001e-002</v>
      </c>
      <c r="AB9" s="932">
        <v>4.4000000000000004e-002</v>
      </c>
      <c r="AC9" s="935">
        <v>3.3000000000000002e-002</v>
      </c>
      <c r="AD9" s="939">
        <v>0</v>
      </c>
      <c r="AE9" s="944">
        <v>1.e-002</v>
      </c>
      <c r="AF9" s="945"/>
      <c r="AG9" s="900" t="s">
        <v>526</v>
      </c>
      <c r="AH9" s="949" t="s">
        <v>2077</v>
      </c>
      <c r="AI9" s="954">
        <f t="shared" si="0"/>
        <v>0.11</v>
      </c>
      <c r="AJ9" s="959">
        <f t="shared" si="1"/>
        <v>0.11702127659574467</v>
      </c>
      <c r="AK9" s="959">
        <f t="shared" si="2"/>
        <v>0.13924050632911392</v>
      </c>
      <c r="AL9" s="964">
        <f t="shared" si="3"/>
        <v>0.17460317460317459</v>
      </c>
      <c r="AM9" s="945"/>
      <c r="AN9" s="945"/>
      <c r="AO9" s="945"/>
      <c r="AR9" s="900" t="s">
        <v>526</v>
      </c>
      <c r="AS9" s="949" t="s">
        <v>2077</v>
      </c>
      <c r="AT9" s="974">
        <f t="shared" si="4"/>
        <v>0.63</v>
      </c>
      <c r="AU9" s="976">
        <f t="shared" si="5"/>
        <v>0.67021276595744683</v>
      </c>
      <c r="AV9" s="976">
        <f t="shared" si="6"/>
        <v>0.79746835443037978</v>
      </c>
      <c r="AW9" s="978">
        <f t="shared" si="7"/>
        <v>1</v>
      </c>
      <c r="AY9" s="941" t="s">
        <v>372</v>
      </c>
      <c r="BA9" s="982" t="s">
        <v>2111</v>
      </c>
      <c r="BB9" s="918" t="s">
        <v>2112</v>
      </c>
    </row>
    <row r="10" spans="1:54">
      <c r="A10" s="900" t="s">
        <v>2078</v>
      </c>
      <c r="B10" s="906" t="s">
        <v>2079</v>
      </c>
      <c r="C10" s="911">
        <v>5.8999999999999997e-002</v>
      </c>
      <c r="D10" s="916">
        <v>4.2999999999999997e-002</v>
      </c>
      <c r="E10" s="916">
        <v>2.3e-002</v>
      </c>
      <c r="F10" s="921">
        <v>0</v>
      </c>
      <c r="G10" s="911">
        <v>1.2e-002</v>
      </c>
      <c r="H10" s="916">
        <v>1.e-002</v>
      </c>
      <c r="I10" s="921">
        <v>0</v>
      </c>
      <c r="J10" s="911">
        <v>1.0999999999999999e-002</v>
      </c>
      <c r="K10" s="921">
        <v>0</v>
      </c>
      <c r="L10" s="928">
        <v>9.1999999999999985e-002</v>
      </c>
      <c r="M10" s="932">
        <v>8.9999999999999983e-002</v>
      </c>
      <c r="N10" s="932">
        <v>7.9999999999999988e-002</v>
      </c>
      <c r="O10" s="932">
        <v>6.3999999999999987e-002</v>
      </c>
      <c r="P10" s="932">
        <v>8.0999999999999989e-002</v>
      </c>
      <c r="Q10" s="932">
        <v>7.5999999999999984e-002</v>
      </c>
      <c r="R10" s="932">
        <v>7.8999999999999987e-002</v>
      </c>
      <c r="S10" s="932">
        <v>7.3999999999999996e-002</v>
      </c>
      <c r="T10" s="932">
        <v>6.4999999999999988e-002</v>
      </c>
      <c r="U10" s="932">
        <v>6.3e-002</v>
      </c>
      <c r="V10" s="932">
        <v>5.6000000000000001e-002</v>
      </c>
      <c r="W10" s="932">
        <v>6.8999999999999992e-002</v>
      </c>
      <c r="X10" s="932">
        <v>5.3999999999999999e-002</v>
      </c>
      <c r="Y10" s="932">
        <v>4.5000000000000005e-002</v>
      </c>
      <c r="Z10" s="932">
        <v>5.2999999999999999e-002</v>
      </c>
      <c r="AA10" s="932">
        <v>4.3000000000000003e-002</v>
      </c>
      <c r="AB10" s="932">
        <v>4.4000000000000004e-002</v>
      </c>
      <c r="AC10" s="935">
        <v>3.3000000000000002e-002</v>
      </c>
      <c r="AD10" s="939">
        <v>0</v>
      </c>
      <c r="AE10" s="944">
        <v>1.e-002</v>
      </c>
      <c r="AF10" s="945"/>
      <c r="AG10" s="900" t="s">
        <v>2078</v>
      </c>
      <c r="AH10" s="949" t="s">
        <v>2079</v>
      </c>
      <c r="AI10" s="954">
        <f t="shared" si="0"/>
        <v>0.11956521739130437</v>
      </c>
      <c r="AJ10" s="959">
        <f t="shared" si="1"/>
        <v>0.12222222222222223</v>
      </c>
      <c r="AK10" s="959">
        <f t="shared" si="2"/>
        <v>0.13750000000000001</v>
      </c>
      <c r="AL10" s="964">
        <f t="shared" si="3"/>
        <v>0.17187500000000003</v>
      </c>
      <c r="AM10" s="945"/>
      <c r="AN10" s="945"/>
      <c r="AO10" s="945"/>
      <c r="AR10" s="900" t="s">
        <v>2078</v>
      </c>
      <c r="AS10" s="949" t="s">
        <v>2079</v>
      </c>
      <c r="AT10" s="974">
        <f t="shared" si="4"/>
        <v>0.69565217391304346</v>
      </c>
      <c r="AU10" s="976">
        <f t="shared" si="5"/>
        <v>0.71111111111111114</v>
      </c>
      <c r="AV10" s="976">
        <f t="shared" si="6"/>
        <v>0.8</v>
      </c>
      <c r="AW10" s="978">
        <f t="shared" si="7"/>
        <v>1</v>
      </c>
      <c r="AY10" s="941" t="s">
        <v>791</v>
      </c>
      <c r="BA10" s="982" t="s">
        <v>169</v>
      </c>
      <c r="BB10" s="918" t="s">
        <v>1481</v>
      </c>
    </row>
    <row r="11" spans="1:54">
      <c r="A11" s="900" t="s">
        <v>73</v>
      </c>
      <c r="B11" s="906" t="s">
        <v>2080</v>
      </c>
      <c r="C11" s="911">
        <v>5.8999999999999997e-002</v>
      </c>
      <c r="D11" s="916">
        <v>4.2999999999999997e-002</v>
      </c>
      <c r="E11" s="916">
        <v>2.3e-002</v>
      </c>
      <c r="F11" s="921">
        <v>0</v>
      </c>
      <c r="G11" s="911">
        <v>1.2e-002</v>
      </c>
      <c r="H11" s="916">
        <v>1.e-002</v>
      </c>
      <c r="I11" s="921">
        <v>0</v>
      </c>
      <c r="J11" s="911">
        <v>1.0999999999999999e-002</v>
      </c>
      <c r="K11" s="921">
        <v>0</v>
      </c>
      <c r="L11" s="928">
        <v>9.1999999999999985e-002</v>
      </c>
      <c r="M11" s="932">
        <v>8.9999999999999983e-002</v>
      </c>
      <c r="N11" s="932">
        <v>7.9999999999999988e-002</v>
      </c>
      <c r="O11" s="932">
        <v>6.3999999999999987e-002</v>
      </c>
      <c r="P11" s="932">
        <v>8.0999999999999989e-002</v>
      </c>
      <c r="Q11" s="932">
        <v>7.5999999999999984e-002</v>
      </c>
      <c r="R11" s="932">
        <v>7.8999999999999987e-002</v>
      </c>
      <c r="S11" s="932">
        <v>7.3999999999999996e-002</v>
      </c>
      <c r="T11" s="932">
        <v>6.4999999999999988e-002</v>
      </c>
      <c r="U11" s="932">
        <v>6.3e-002</v>
      </c>
      <c r="V11" s="932">
        <v>5.6000000000000001e-002</v>
      </c>
      <c r="W11" s="932">
        <v>6.8999999999999992e-002</v>
      </c>
      <c r="X11" s="932">
        <v>5.3999999999999999e-002</v>
      </c>
      <c r="Y11" s="932">
        <v>4.5000000000000005e-002</v>
      </c>
      <c r="Z11" s="932">
        <v>5.2999999999999999e-002</v>
      </c>
      <c r="AA11" s="932">
        <v>4.3000000000000003e-002</v>
      </c>
      <c r="AB11" s="932">
        <v>4.4000000000000004e-002</v>
      </c>
      <c r="AC11" s="935">
        <v>3.3000000000000002e-002</v>
      </c>
      <c r="AD11" s="939">
        <v>0</v>
      </c>
      <c r="AE11" s="944">
        <v>1.e-002</v>
      </c>
      <c r="AF11" s="945"/>
      <c r="AG11" s="900" t="s">
        <v>73</v>
      </c>
      <c r="AH11" s="949" t="s">
        <v>2080</v>
      </c>
      <c r="AI11" s="954">
        <f t="shared" si="0"/>
        <v>0.11956521739130437</v>
      </c>
      <c r="AJ11" s="959">
        <f t="shared" si="1"/>
        <v>0.12222222222222223</v>
      </c>
      <c r="AK11" s="959">
        <f t="shared" si="2"/>
        <v>0.13750000000000001</v>
      </c>
      <c r="AL11" s="964">
        <f t="shared" si="3"/>
        <v>0.17187500000000003</v>
      </c>
      <c r="AM11" s="945"/>
      <c r="AN11" s="945"/>
      <c r="AO11" s="945"/>
      <c r="AR11" s="900" t="s">
        <v>73</v>
      </c>
      <c r="AS11" s="949" t="s">
        <v>2080</v>
      </c>
      <c r="AT11" s="974">
        <f t="shared" si="4"/>
        <v>0.69565217391304346</v>
      </c>
      <c r="AU11" s="976">
        <f t="shared" si="5"/>
        <v>0.71111111111111114</v>
      </c>
      <c r="AV11" s="976">
        <f t="shared" si="6"/>
        <v>0.8</v>
      </c>
      <c r="AW11" s="978">
        <f t="shared" si="7"/>
        <v>1</v>
      </c>
      <c r="AY11" s="941" t="s">
        <v>2170</v>
      </c>
      <c r="BA11" s="982" t="s">
        <v>442</v>
      </c>
      <c r="BB11" s="918" t="s">
        <v>1481</v>
      </c>
    </row>
    <row r="12" spans="1:54">
      <c r="A12" s="900" t="s">
        <v>2081</v>
      </c>
      <c r="B12" s="906" t="s">
        <v>1791</v>
      </c>
      <c r="C12" s="911">
        <v>4.7e-002</v>
      </c>
      <c r="D12" s="916">
        <v>3.4000000000000002e-002</v>
      </c>
      <c r="E12" s="916">
        <v>1.9e-002</v>
      </c>
      <c r="F12" s="921">
        <v>0</v>
      </c>
      <c r="G12" s="911">
        <v>2.e-002</v>
      </c>
      <c r="H12" s="916">
        <v>1.7000000000000001e-002</v>
      </c>
      <c r="I12" s="921">
        <v>0</v>
      </c>
      <c r="J12" s="911">
        <v>1.e-002</v>
      </c>
      <c r="K12" s="921">
        <v>0</v>
      </c>
      <c r="L12" s="928">
        <v>8.5999999999999993e-002</v>
      </c>
      <c r="M12" s="932">
        <v>8.299999999999999e-002</v>
      </c>
      <c r="N12" s="932">
        <v>6.6000000000000003e-002</v>
      </c>
      <c r="O12" s="932">
        <v>5.3000000000000005e-002</v>
      </c>
      <c r="P12" s="932">
        <v>7.5999999999999998e-002</v>
      </c>
      <c r="Q12" s="932">
        <v>7.2999999999999995e-002</v>
      </c>
      <c r="R12" s="932">
        <v>7.2999999999999995e-002</v>
      </c>
      <c r="S12" s="932">
        <v>7.0000000000000007e-002</v>
      </c>
      <c r="T12" s="932">
        <v>6.3e-002</v>
      </c>
      <c r="U12" s="932">
        <v>6.0000000000000005e-002</v>
      </c>
      <c r="V12" s="932">
        <v>5.8000000000000003e-002</v>
      </c>
      <c r="W12" s="932">
        <v>5.6000000000000001e-002</v>
      </c>
      <c r="X12" s="932">
        <v>5.5000000000000007e-002</v>
      </c>
      <c r="Y12" s="932">
        <v>4.8000000000000001e-002</v>
      </c>
      <c r="Z12" s="932">
        <v>4.3000000000000003e-002</v>
      </c>
      <c r="AA12" s="932">
        <v>4.5000000000000005e-002</v>
      </c>
      <c r="AB12" s="932">
        <v>3.7999999999999999e-002</v>
      </c>
      <c r="AC12" s="935">
        <v>2.7999999999999997e-002</v>
      </c>
      <c r="AD12" s="939">
        <v>0</v>
      </c>
      <c r="AE12" s="944">
        <v>8.9999999999999993e-003</v>
      </c>
      <c r="AF12" s="945"/>
      <c r="AG12" s="900" t="s">
        <v>2081</v>
      </c>
      <c r="AH12" s="949" t="s">
        <v>1791</v>
      </c>
      <c r="AI12" s="954">
        <f t="shared" si="0"/>
        <v>0.11627906976744187</v>
      </c>
      <c r="AJ12" s="959">
        <f t="shared" si="1"/>
        <v>0.12048192771084339</v>
      </c>
      <c r="AK12" s="959">
        <f t="shared" si="2"/>
        <v>0.15151515151515152</v>
      </c>
      <c r="AL12" s="964">
        <f t="shared" si="3"/>
        <v>0.18867924528301885</v>
      </c>
      <c r="AM12" s="945"/>
      <c r="AN12" s="945"/>
      <c r="AO12" s="945"/>
      <c r="AR12" s="900" t="s">
        <v>2081</v>
      </c>
      <c r="AS12" s="949" t="s">
        <v>1791</v>
      </c>
      <c r="AT12" s="974">
        <f t="shared" si="4"/>
        <v>0.61627906976744196</v>
      </c>
      <c r="AU12" s="976">
        <f t="shared" si="5"/>
        <v>0.63855421686747005</v>
      </c>
      <c r="AV12" s="976">
        <f t="shared" si="6"/>
        <v>0.80303030303030309</v>
      </c>
      <c r="AW12" s="978">
        <f t="shared" si="7"/>
        <v>1</v>
      </c>
      <c r="AY12" s="941" t="s">
        <v>2171</v>
      </c>
      <c r="BA12" s="982" t="s">
        <v>1822</v>
      </c>
      <c r="BB12" s="918" t="s">
        <v>1481</v>
      </c>
    </row>
    <row r="13" spans="1:54" ht="14.25">
      <c r="A13" s="900" t="s">
        <v>52</v>
      </c>
      <c r="B13" s="906" t="s">
        <v>2082</v>
      </c>
      <c r="C13" s="911">
        <v>4.7e-002</v>
      </c>
      <c r="D13" s="916">
        <v>3.4000000000000002e-002</v>
      </c>
      <c r="E13" s="916">
        <v>1.9e-002</v>
      </c>
      <c r="F13" s="921">
        <v>0</v>
      </c>
      <c r="G13" s="911">
        <v>2.e-002</v>
      </c>
      <c r="H13" s="916">
        <v>1.7000000000000001e-002</v>
      </c>
      <c r="I13" s="921">
        <v>0</v>
      </c>
      <c r="J13" s="911">
        <v>1.e-002</v>
      </c>
      <c r="K13" s="921">
        <v>0</v>
      </c>
      <c r="L13" s="928">
        <v>8.5999999999999993e-002</v>
      </c>
      <c r="M13" s="932">
        <v>8.299999999999999e-002</v>
      </c>
      <c r="N13" s="932">
        <v>6.6000000000000003e-002</v>
      </c>
      <c r="O13" s="932">
        <v>5.3000000000000005e-002</v>
      </c>
      <c r="P13" s="932">
        <v>7.5999999999999998e-002</v>
      </c>
      <c r="Q13" s="932">
        <v>7.2999999999999995e-002</v>
      </c>
      <c r="R13" s="932">
        <v>7.2999999999999995e-002</v>
      </c>
      <c r="S13" s="932">
        <v>7.0000000000000007e-002</v>
      </c>
      <c r="T13" s="932">
        <v>6.3e-002</v>
      </c>
      <c r="U13" s="932">
        <v>6.0000000000000005e-002</v>
      </c>
      <c r="V13" s="932">
        <v>5.8000000000000003e-002</v>
      </c>
      <c r="W13" s="932">
        <v>5.6000000000000001e-002</v>
      </c>
      <c r="X13" s="932">
        <v>5.5000000000000007e-002</v>
      </c>
      <c r="Y13" s="932">
        <v>4.8000000000000001e-002</v>
      </c>
      <c r="Z13" s="932">
        <v>4.3000000000000003e-002</v>
      </c>
      <c r="AA13" s="932">
        <v>4.5000000000000005e-002</v>
      </c>
      <c r="AB13" s="932">
        <v>3.7999999999999999e-002</v>
      </c>
      <c r="AC13" s="935">
        <v>2.7999999999999997e-002</v>
      </c>
      <c r="AD13" s="939">
        <v>0</v>
      </c>
      <c r="AE13" s="944">
        <v>8.9999999999999993e-003</v>
      </c>
      <c r="AF13" s="945"/>
      <c r="AG13" s="900" t="s">
        <v>52</v>
      </c>
      <c r="AH13" s="949" t="s">
        <v>2082</v>
      </c>
      <c r="AI13" s="954">
        <f t="shared" si="0"/>
        <v>0.11627906976744187</v>
      </c>
      <c r="AJ13" s="959">
        <f t="shared" si="1"/>
        <v>0.12048192771084339</v>
      </c>
      <c r="AK13" s="959">
        <f t="shared" si="2"/>
        <v>0.15151515151515152</v>
      </c>
      <c r="AL13" s="964">
        <f t="shared" si="3"/>
        <v>0.18867924528301885</v>
      </c>
      <c r="AM13" s="945"/>
      <c r="AN13" s="945"/>
      <c r="AO13" s="945"/>
      <c r="AR13" s="900" t="s">
        <v>52</v>
      </c>
      <c r="AS13" s="949" t="s">
        <v>2082</v>
      </c>
      <c r="AT13" s="974">
        <f t="shared" si="4"/>
        <v>0.61627906976744196</v>
      </c>
      <c r="AU13" s="976">
        <f t="shared" si="5"/>
        <v>0.63855421686747005</v>
      </c>
      <c r="AV13" s="976">
        <f t="shared" si="6"/>
        <v>0.80303030303030309</v>
      </c>
      <c r="AW13" s="978">
        <f t="shared" si="7"/>
        <v>1</v>
      </c>
      <c r="AY13" s="942" t="s">
        <v>2173</v>
      </c>
      <c r="BA13" s="982" t="s">
        <v>2113</v>
      </c>
      <c r="BB13" s="918" t="s">
        <v>2112</v>
      </c>
    </row>
    <row r="14" spans="1:54">
      <c r="A14" s="900" t="s">
        <v>1125</v>
      </c>
      <c r="B14" s="906" t="s">
        <v>297</v>
      </c>
      <c r="C14" s="911">
        <v>8.2000000000000003e-002</v>
      </c>
      <c r="D14" s="916">
        <v>6.e-002</v>
      </c>
      <c r="E14" s="916">
        <v>3.3000000000000002e-002</v>
      </c>
      <c r="F14" s="921">
        <v>0</v>
      </c>
      <c r="G14" s="911">
        <v>1.7999999999999999e-002</v>
      </c>
      <c r="H14" s="916">
        <v>1.2e-002</v>
      </c>
      <c r="I14" s="921">
        <v>0</v>
      </c>
      <c r="J14" s="911">
        <v>1.4999999999999999e-002</v>
      </c>
      <c r="K14" s="921">
        <v>0</v>
      </c>
      <c r="L14" s="928">
        <v>0.128</v>
      </c>
      <c r="M14" s="932">
        <v>0.122</v>
      </c>
      <c r="N14" s="932">
        <v>0.11</v>
      </c>
      <c r="O14" s="932">
        <v>8.7999999999999995e-002</v>
      </c>
      <c r="P14" s="932">
        <v>0.113</v>
      </c>
      <c r="Q14" s="932">
        <v>0.106</v>
      </c>
      <c r="R14" s="932">
        <v>0.107</v>
      </c>
      <c r="S14" s="932">
        <v>1.e-001</v>
      </c>
      <c r="T14" s="932">
        <v>9.0999999999999998e-002</v>
      </c>
      <c r="U14" s="932">
        <v>8.4999999999999992e-002</v>
      </c>
      <c r="V14" s="932">
        <v>7.9000000000000001e-002</v>
      </c>
      <c r="W14" s="932">
        <v>9.5000000000000001e-002</v>
      </c>
      <c r="X14" s="932">
        <v>7.2999999999999995e-002</v>
      </c>
      <c r="Y14" s="932">
        <v>6.4000000000000001e-002</v>
      </c>
      <c r="Z14" s="932">
        <v>7.2999999999999995e-002</v>
      </c>
      <c r="AA14" s="932">
        <v>5.7999999999999996e-002</v>
      </c>
      <c r="AB14" s="932">
        <v>6.0999999999999999e-002</v>
      </c>
      <c r="AC14" s="935">
        <v>4.5999999999999999e-002</v>
      </c>
      <c r="AD14" s="939">
        <v>0</v>
      </c>
      <c r="AE14" s="944">
        <v>1.2999999999999999e-002</v>
      </c>
      <c r="AF14" s="945"/>
      <c r="AG14" s="900" t="s">
        <v>1125</v>
      </c>
      <c r="AH14" s="949" t="s">
        <v>297</v>
      </c>
      <c r="AI14" s="954">
        <f t="shared" si="0"/>
        <v>0.1171875</v>
      </c>
      <c r="AJ14" s="959">
        <f t="shared" si="1"/>
        <v>0.12295081967213115</v>
      </c>
      <c r="AK14" s="959">
        <f t="shared" si="2"/>
        <v>0.13636363636363635</v>
      </c>
      <c r="AL14" s="964">
        <f t="shared" si="3"/>
        <v>0.17045454545454547</v>
      </c>
      <c r="AM14" s="945"/>
      <c r="AN14" s="945"/>
      <c r="AO14" s="945"/>
      <c r="AR14" s="900" t="s">
        <v>1125</v>
      </c>
      <c r="AS14" s="949" t="s">
        <v>297</v>
      </c>
      <c r="AT14" s="974">
        <f t="shared" si="4"/>
        <v>0.6875</v>
      </c>
      <c r="AU14" s="976">
        <f t="shared" si="5"/>
        <v>0.72131147540983609</v>
      </c>
      <c r="AV14" s="976">
        <f t="shared" si="6"/>
        <v>0.8</v>
      </c>
      <c r="AW14" s="978">
        <f t="shared" si="7"/>
        <v>1</v>
      </c>
      <c r="BA14" s="982" t="s">
        <v>1055</v>
      </c>
      <c r="BB14" s="918" t="s">
        <v>1481</v>
      </c>
    </row>
    <row r="15" spans="1:54">
      <c r="A15" s="900" t="s">
        <v>1385</v>
      </c>
      <c r="B15" s="906" t="s">
        <v>1323</v>
      </c>
      <c r="C15" s="911">
        <v>8.2000000000000003e-002</v>
      </c>
      <c r="D15" s="916">
        <v>6.e-002</v>
      </c>
      <c r="E15" s="916">
        <v>3.3000000000000002e-002</v>
      </c>
      <c r="F15" s="921">
        <v>0</v>
      </c>
      <c r="G15" s="911">
        <v>1.7999999999999999e-002</v>
      </c>
      <c r="H15" s="916">
        <v>1.2e-002</v>
      </c>
      <c r="I15" s="921">
        <v>0</v>
      </c>
      <c r="J15" s="911">
        <v>1.4999999999999999e-002</v>
      </c>
      <c r="K15" s="921">
        <v>0</v>
      </c>
      <c r="L15" s="928">
        <v>0.128</v>
      </c>
      <c r="M15" s="932">
        <v>0.122</v>
      </c>
      <c r="N15" s="932">
        <v>0.11</v>
      </c>
      <c r="O15" s="932">
        <v>8.7999999999999995e-002</v>
      </c>
      <c r="P15" s="932">
        <v>0.113</v>
      </c>
      <c r="Q15" s="932">
        <v>0.106</v>
      </c>
      <c r="R15" s="932">
        <v>0.107</v>
      </c>
      <c r="S15" s="932">
        <v>1.e-001</v>
      </c>
      <c r="T15" s="932">
        <v>9.0999999999999998e-002</v>
      </c>
      <c r="U15" s="932">
        <v>8.4999999999999992e-002</v>
      </c>
      <c r="V15" s="932">
        <v>7.9000000000000001e-002</v>
      </c>
      <c r="W15" s="932">
        <v>9.5000000000000001e-002</v>
      </c>
      <c r="X15" s="932">
        <v>7.2999999999999995e-002</v>
      </c>
      <c r="Y15" s="932">
        <v>6.4000000000000001e-002</v>
      </c>
      <c r="Z15" s="932">
        <v>7.2999999999999995e-002</v>
      </c>
      <c r="AA15" s="932">
        <v>5.7999999999999996e-002</v>
      </c>
      <c r="AB15" s="932">
        <v>6.0999999999999999e-002</v>
      </c>
      <c r="AC15" s="935">
        <v>4.5999999999999999e-002</v>
      </c>
      <c r="AD15" s="939">
        <v>0</v>
      </c>
      <c r="AE15" s="944">
        <v>1.2999999999999999e-002</v>
      </c>
      <c r="AF15" s="945"/>
      <c r="AG15" s="900" t="s">
        <v>1385</v>
      </c>
      <c r="AH15" s="949" t="s">
        <v>1323</v>
      </c>
      <c r="AI15" s="954">
        <f t="shared" si="0"/>
        <v>0.1171875</v>
      </c>
      <c r="AJ15" s="959">
        <f t="shared" si="1"/>
        <v>0.12295081967213115</v>
      </c>
      <c r="AK15" s="959">
        <f t="shared" si="2"/>
        <v>0.13636363636363635</v>
      </c>
      <c r="AL15" s="964">
        <f t="shared" si="3"/>
        <v>0.17045454545454547</v>
      </c>
      <c r="AM15" s="945"/>
      <c r="AN15" s="945"/>
      <c r="AO15" s="945"/>
      <c r="AR15" s="900" t="s">
        <v>1385</v>
      </c>
      <c r="AS15" s="949" t="s">
        <v>1323</v>
      </c>
      <c r="AT15" s="974">
        <f t="shared" si="4"/>
        <v>0.6875</v>
      </c>
      <c r="AU15" s="976">
        <f t="shared" si="5"/>
        <v>0.72131147540983609</v>
      </c>
      <c r="AV15" s="976">
        <f t="shared" si="6"/>
        <v>0.8</v>
      </c>
      <c r="AW15" s="978">
        <f t="shared" si="7"/>
        <v>1</v>
      </c>
      <c r="BA15" s="982" t="s">
        <v>2114</v>
      </c>
      <c r="BB15" s="918" t="s">
        <v>2112</v>
      </c>
    </row>
    <row r="16" spans="1:54">
      <c r="A16" s="900" t="s">
        <v>807</v>
      </c>
      <c r="B16" s="906" t="s">
        <v>2083</v>
      </c>
      <c r="C16" s="911">
        <v>8.2000000000000003e-002</v>
      </c>
      <c r="D16" s="916">
        <v>6.e-002</v>
      </c>
      <c r="E16" s="916">
        <v>3.3000000000000002e-002</v>
      </c>
      <c r="F16" s="921">
        <v>0</v>
      </c>
      <c r="G16" s="911">
        <v>1.7999999999999999e-002</v>
      </c>
      <c r="H16" s="916">
        <v>1.2e-002</v>
      </c>
      <c r="I16" s="921">
        <v>0</v>
      </c>
      <c r="J16" s="911">
        <v>1.4999999999999999e-002</v>
      </c>
      <c r="K16" s="921">
        <v>0</v>
      </c>
      <c r="L16" s="928">
        <v>0.128</v>
      </c>
      <c r="M16" s="932">
        <v>0.122</v>
      </c>
      <c r="N16" s="932">
        <v>0.11</v>
      </c>
      <c r="O16" s="932">
        <v>8.7999999999999995e-002</v>
      </c>
      <c r="P16" s="932">
        <v>0.113</v>
      </c>
      <c r="Q16" s="932">
        <v>0.106</v>
      </c>
      <c r="R16" s="932">
        <v>0.107</v>
      </c>
      <c r="S16" s="932">
        <v>1.e-001</v>
      </c>
      <c r="T16" s="932">
        <v>9.0999999999999998e-002</v>
      </c>
      <c r="U16" s="932">
        <v>8.4999999999999992e-002</v>
      </c>
      <c r="V16" s="932">
        <v>7.9000000000000001e-002</v>
      </c>
      <c r="W16" s="932">
        <v>9.5000000000000001e-002</v>
      </c>
      <c r="X16" s="932">
        <v>7.2999999999999995e-002</v>
      </c>
      <c r="Y16" s="932">
        <v>6.4000000000000001e-002</v>
      </c>
      <c r="Z16" s="932">
        <v>7.2999999999999995e-002</v>
      </c>
      <c r="AA16" s="932">
        <v>5.7999999999999996e-002</v>
      </c>
      <c r="AB16" s="932">
        <v>6.0999999999999999e-002</v>
      </c>
      <c r="AC16" s="935">
        <v>4.5999999999999999e-002</v>
      </c>
      <c r="AD16" s="939">
        <v>0</v>
      </c>
      <c r="AE16" s="944">
        <v>1.2999999999999999e-002</v>
      </c>
      <c r="AF16" s="945"/>
      <c r="AG16" s="900" t="s">
        <v>807</v>
      </c>
      <c r="AH16" s="949" t="s">
        <v>2083</v>
      </c>
      <c r="AI16" s="954">
        <f t="shared" si="0"/>
        <v>0.1171875</v>
      </c>
      <c r="AJ16" s="959">
        <f t="shared" si="1"/>
        <v>0.12295081967213115</v>
      </c>
      <c r="AK16" s="959">
        <f t="shared" si="2"/>
        <v>0.13636363636363635</v>
      </c>
      <c r="AL16" s="964">
        <f t="shared" si="3"/>
        <v>0.17045454545454547</v>
      </c>
      <c r="AM16" s="945"/>
      <c r="AN16" s="945"/>
      <c r="AO16" s="945"/>
      <c r="AR16" s="900" t="s">
        <v>807</v>
      </c>
      <c r="AS16" s="949" t="s">
        <v>2083</v>
      </c>
      <c r="AT16" s="974">
        <f t="shared" si="4"/>
        <v>0.6875</v>
      </c>
      <c r="AU16" s="976">
        <f t="shared" si="5"/>
        <v>0.72131147540983609</v>
      </c>
      <c r="AV16" s="976">
        <f t="shared" si="6"/>
        <v>0.8</v>
      </c>
      <c r="AW16" s="978">
        <f t="shared" si="7"/>
        <v>1</v>
      </c>
      <c r="BA16" s="982" t="s">
        <v>2115</v>
      </c>
      <c r="BB16" s="918" t="s">
        <v>2112</v>
      </c>
    </row>
    <row r="17" spans="1:54">
      <c r="A17" s="900" t="s">
        <v>329</v>
      </c>
      <c r="B17" s="906" t="s">
        <v>2084</v>
      </c>
      <c r="C17" s="911">
        <v>8.2000000000000003e-002</v>
      </c>
      <c r="D17" s="916">
        <v>6.e-002</v>
      </c>
      <c r="E17" s="916">
        <v>3.3000000000000002e-002</v>
      </c>
      <c r="F17" s="921">
        <v>0</v>
      </c>
      <c r="G17" s="911">
        <v>1.7999999999999999e-002</v>
      </c>
      <c r="H17" s="916">
        <v>1.2e-002</v>
      </c>
      <c r="I17" s="921">
        <v>0</v>
      </c>
      <c r="J17" s="911">
        <v>1.4999999999999999e-002</v>
      </c>
      <c r="K17" s="921">
        <v>0</v>
      </c>
      <c r="L17" s="928">
        <v>0.128</v>
      </c>
      <c r="M17" s="932">
        <v>0.122</v>
      </c>
      <c r="N17" s="932">
        <v>0.11</v>
      </c>
      <c r="O17" s="932">
        <v>8.7999999999999995e-002</v>
      </c>
      <c r="P17" s="932">
        <v>0.113</v>
      </c>
      <c r="Q17" s="932">
        <v>0.106</v>
      </c>
      <c r="R17" s="932">
        <v>0.107</v>
      </c>
      <c r="S17" s="932">
        <v>1.e-001</v>
      </c>
      <c r="T17" s="932">
        <v>9.0999999999999998e-002</v>
      </c>
      <c r="U17" s="932">
        <v>8.4999999999999992e-002</v>
      </c>
      <c r="V17" s="932">
        <v>7.9000000000000001e-002</v>
      </c>
      <c r="W17" s="932">
        <v>9.5000000000000001e-002</v>
      </c>
      <c r="X17" s="932">
        <v>7.2999999999999995e-002</v>
      </c>
      <c r="Y17" s="932">
        <v>6.4000000000000001e-002</v>
      </c>
      <c r="Z17" s="932">
        <v>7.2999999999999995e-002</v>
      </c>
      <c r="AA17" s="932">
        <v>5.7999999999999996e-002</v>
      </c>
      <c r="AB17" s="932">
        <v>6.0999999999999999e-002</v>
      </c>
      <c r="AC17" s="935">
        <v>4.5999999999999999e-002</v>
      </c>
      <c r="AD17" s="939">
        <v>0</v>
      </c>
      <c r="AE17" s="944">
        <v>1.2999999999999999e-002</v>
      </c>
      <c r="AF17" s="945"/>
      <c r="AG17" s="900" t="s">
        <v>329</v>
      </c>
      <c r="AH17" s="949" t="s">
        <v>2084</v>
      </c>
      <c r="AI17" s="954">
        <f t="shared" si="0"/>
        <v>0.1171875</v>
      </c>
      <c r="AJ17" s="959">
        <f t="shared" si="1"/>
        <v>0.12295081967213115</v>
      </c>
      <c r="AK17" s="959">
        <f t="shared" si="2"/>
        <v>0.13636363636363635</v>
      </c>
      <c r="AL17" s="964">
        <f t="shared" si="3"/>
        <v>0.17045454545454547</v>
      </c>
      <c r="AM17" s="945"/>
      <c r="AN17" s="945"/>
      <c r="AO17" s="945"/>
      <c r="AR17" s="900" t="s">
        <v>329</v>
      </c>
      <c r="AS17" s="949" t="s">
        <v>2084</v>
      </c>
      <c r="AT17" s="974">
        <f t="shared" si="4"/>
        <v>0.6875</v>
      </c>
      <c r="AU17" s="976">
        <f t="shared" si="5"/>
        <v>0.72131147540983609</v>
      </c>
      <c r="AV17" s="976">
        <f t="shared" si="6"/>
        <v>0.8</v>
      </c>
      <c r="AW17" s="978">
        <f t="shared" si="7"/>
        <v>1</v>
      </c>
      <c r="BA17" s="982" t="s">
        <v>293</v>
      </c>
      <c r="BB17" s="918" t="s">
        <v>1481</v>
      </c>
    </row>
    <row r="18" spans="1:54">
      <c r="A18" s="900" t="s">
        <v>1890</v>
      </c>
      <c r="B18" s="906" t="s">
        <v>2085</v>
      </c>
      <c r="C18" s="911">
        <v>8.2000000000000003e-002</v>
      </c>
      <c r="D18" s="916">
        <v>6.e-002</v>
      </c>
      <c r="E18" s="916">
        <v>3.3000000000000002e-002</v>
      </c>
      <c r="F18" s="921">
        <v>0</v>
      </c>
      <c r="G18" s="911">
        <v>1.7999999999999999e-002</v>
      </c>
      <c r="H18" s="916">
        <v>1.2e-002</v>
      </c>
      <c r="I18" s="921">
        <v>0</v>
      </c>
      <c r="J18" s="911">
        <v>1.4999999999999999e-002</v>
      </c>
      <c r="K18" s="921">
        <v>0</v>
      </c>
      <c r="L18" s="928">
        <v>0.128</v>
      </c>
      <c r="M18" s="932">
        <v>0.122</v>
      </c>
      <c r="N18" s="932">
        <v>0.11</v>
      </c>
      <c r="O18" s="932">
        <v>8.7999999999999995e-002</v>
      </c>
      <c r="P18" s="932">
        <v>0.113</v>
      </c>
      <c r="Q18" s="932">
        <v>0.106</v>
      </c>
      <c r="R18" s="932">
        <v>0.107</v>
      </c>
      <c r="S18" s="932">
        <v>1.e-001</v>
      </c>
      <c r="T18" s="932">
        <v>9.0999999999999998e-002</v>
      </c>
      <c r="U18" s="932">
        <v>8.4999999999999992e-002</v>
      </c>
      <c r="V18" s="932">
        <v>7.9000000000000001e-002</v>
      </c>
      <c r="W18" s="932">
        <v>9.5000000000000001e-002</v>
      </c>
      <c r="X18" s="932">
        <v>7.2999999999999995e-002</v>
      </c>
      <c r="Y18" s="932">
        <v>6.4000000000000001e-002</v>
      </c>
      <c r="Z18" s="932">
        <v>7.2999999999999995e-002</v>
      </c>
      <c r="AA18" s="932">
        <v>5.7999999999999996e-002</v>
      </c>
      <c r="AB18" s="932">
        <v>6.0999999999999999e-002</v>
      </c>
      <c r="AC18" s="935">
        <v>4.5999999999999999e-002</v>
      </c>
      <c r="AD18" s="939">
        <v>0</v>
      </c>
      <c r="AE18" s="944">
        <v>1.2999999999999999e-002</v>
      </c>
      <c r="AF18" s="945"/>
      <c r="AG18" s="900" t="s">
        <v>1890</v>
      </c>
      <c r="AH18" s="949" t="s">
        <v>2085</v>
      </c>
      <c r="AI18" s="954">
        <f t="shared" si="0"/>
        <v>0.1171875</v>
      </c>
      <c r="AJ18" s="959">
        <f t="shared" si="1"/>
        <v>0.12295081967213115</v>
      </c>
      <c r="AK18" s="959">
        <f t="shared" si="2"/>
        <v>0.13636363636363635</v>
      </c>
      <c r="AL18" s="964">
        <f t="shared" si="3"/>
        <v>0.17045454545454547</v>
      </c>
      <c r="AM18" s="945"/>
      <c r="AN18" s="945"/>
      <c r="AO18" s="945"/>
      <c r="AR18" s="900" t="s">
        <v>1890</v>
      </c>
      <c r="AS18" s="949" t="s">
        <v>2085</v>
      </c>
      <c r="AT18" s="974">
        <f t="shared" si="4"/>
        <v>0.6875</v>
      </c>
      <c r="AU18" s="976">
        <f t="shared" si="5"/>
        <v>0.72131147540983609</v>
      </c>
      <c r="AV18" s="976">
        <f t="shared" si="6"/>
        <v>0.8</v>
      </c>
      <c r="AW18" s="978">
        <f t="shared" si="7"/>
        <v>1</v>
      </c>
      <c r="BA18" s="982" t="s">
        <v>2116</v>
      </c>
      <c r="BB18" s="918" t="s">
        <v>2112</v>
      </c>
    </row>
    <row r="19" spans="1:54">
      <c r="A19" s="900" t="s">
        <v>2086</v>
      </c>
      <c r="B19" s="906" t="s">
        <v>74</v>
      </c>
      <c r="C19" s="911">
        <v>0.104</v>
      </c>
      <c r="D19" s="916">
        <v>7.5999999999999998e-002</v>
      </c>
      <c r="E19" s="916">
        <v>4.2000000000000003e-002</v>
      </c>
      <c r="F19" s="921">
        <v>0</v>
      </c>
      <c r="G19" s="911">
        <v>3.1e-002</v>
      </c>
      <c r="H19" s="916">
        <v>2.4e-002</v>
      </c>
      <c r="I19" s="921">
        <v>0</v>
      </c>
      <c r="J19" s="911">
        <v>2.3e-002</v>
      </c>
      <c r="K19" s="921">
        <v>0</v>
      </c>
      <c r="L19" s="928">
        <v>0.18099999999999999</v>
      </c>
      <c r="M19" s="932">
        <v>0.17399999999999999</v>
      </c>
      <c r="N19" s="932">
        <v>0.15</v>
      </c>
      <c r="O19" s="932">
        <v>0.122</v>
      </c>
      <c r="P19" s="932">
        <v>0.158</v>
      </c>
      <c r="Q19" s="932">
        <v>0.153</v>
      </c>
      <c r="R19" s="932">
        <v>0.151</v>
      </c>
      <c r="S19" s="932">
        <v>0.14599999999999999</v>
      </c>
      <c r="T19" s="932">
        <v>0.13</v>
      </c>
      <c r="U19" s="932">
        <v>0.123</v>
      </c>
      <c r="V19" s="932">
        <v>0.11899999999999999</v>
      </c>
      <c r="W19" s="932">
        <v>0.127</v>
      </c>
      <c r="X19" s="932">
        <v>0.11199999999999999</v>
      </c>
      <c r="Y19" s="932">
        <v>9.6000000000000002e-002</v>
      </c>
      <c r="Z19" s="932">
        <v>9.9000000000000005e-002</v>
      </c>
      <c r="AA19" s="932">
        <v>8.8999999999999996e-002</v>
      </c>
      <c r="AB19" s="932">
        <v>8.7999999999999995e-002</v>
      </c>
      <c r="AC19" s="935">
        <v>6.5000000000000002e-002</v>
      </c>
      <c r="AD19" s="939">
        <v>0</v>
      </c>
      <c r="AE19" s="944">
        <v>2.3e-002</v>
      </c>
      <c r="AF19" s="945"/>
      <c r="AG19" s="900" t="s">
        <v>2086</v>
      </c>
      <c r="AH19" s="949" t="s">
        <v>74</v>
      </c>
      <c r="AI19" s="954">
        <f t="shared" si="0"/>
        <v>0.1270718232044199</v>
      </c>
      <c r="AJ19" s="959">
        <f t="shared" si="1"/>
        <v>0.13218390804597702</v>
      </c>
      <c r="AK19" s="959">
        <f t="shared" si="2"/>
        <v>0.15333333333333335</v>
      </c>
      <c r="AL19" s="964">
        <f t="shared" si="3"/>
        <v>0.18852459016393441</v>
      </c>
      <c r="AM19" s="945"/>
      <c r="AN19" s="945"/>
      <c r="AO19" s="945"/>
      <c r="AR19" s="900" t="s">
        <v>2086</v>
      </c>
      <c r="AS19" s="949" t="s">
        <v>74</v>
      </c>
      <c r="AT19" s="974">
        <f t="shared" si="4"/>
        <v>0.67403314917127077</v>
      </c>
      <c r="AU19" s="976">
        <f t="shared" si="5"/>
        <v>0.70114942528735635</v>
      </c>
      <c r="AV19" s="976">
        <f t="shared" si="6"/>
        <v>0.81333333333333335</v>
      </c>
      <c r="AW19" s="978">
        <f t="shared" si="7"/>
        <v>1</v>
      </c>
      <c r="BA19" s="982" t="s">
        <v>2117</v>
      </c>
      <c r="BB19" s="918" t="s">
        <v>1481</v>
      </c>
    </row>
    <row r="20" spans="1:54">
      <c r="A20" s="900" t="s">
        <v>2087</v>
      </c>
      <c r="B20" s="906" t="s">
        <v>809</v>
      </c>
      <c r="C20" s="911">
        <v>0.104</v>
      </c>
      <c r="D20" s="916">
        <v>7.5999999999999998e-002</v>
      </c>
      <c r="E20" s="916">
        <v>4.2000000000000003e-002</v>
      </c>
      <c r="F20" s="921">
        <v>0</v>
      </c>
      <c r="G20" s="911">
        <v>3.1e-002</v>
      </c>
      <c r="H20" s="916">
        <v>2.4e-002</v>
      </c>
      <c r="I20" s="921">
        <v>0</v>
      </c>
      <c r="J20" s="911">
        <v>2.3e-002</v>
      </c>
      <c r="K20" s="921">
        <v>0</v>
      </c>
      <c r="L20" s="928">
        <v>0.18099999999999999</v>
      </c>
      <c r="M20" s="932">
        <v>0.17399999999999999</v>
      </c>
      <c r="N20" s="932">
        <v>0.15</v>
      </c>
      <c r="O20" s="932">
        <v>0.122</v>
      </c>
      <c r="P20" s="932">
        <v>0.158</v>
      </c>
      <c r="Q20" s="932">
        <v>0.153</v>
      </c>
      <c r="R20" s="932">
        <v>0.151</v>
      </c>
      <c r="S20" s="932">
        <v>0.14599999999999999</v>
      </c>
      <c r="T20" s="932">
        <v>0.13</v>
      </c>
      <c r="U20" s="932">
        <v>0.123</v>
      </c>
      <c r="V20" s="932">
        <v>0.11899999999999999</v>
      </c>
      <c r="W20" s="932">
        <v>0.127</v>
      </c>
      <c r="X20" s="932">
        <v>0.11199999999999999</v>
      </c>
      <c r="Y20" s="932">
        <v>9.6000000000000002e-002</v>
      </c>
      <c r="Z20" s="932">
        <v>9.9000000000000005e-002</v>
      </c>
      <c r="AA20" s="932">
        <v>8.8999999999999996e-002</v>
      </c>
      <c r="AB20" s="932">
        <v>8.7999999999999995e-002</v>
      </c>
      <c r="AC20" s="935">
        <v>6.5000000000000002e-002</v>
      </c>
      <c r="AD20" s="939">
        <v>0</v>
      </c>
      <c r="AE20" s="944">
        <v>2.3e-002</v>
      </c>
      <c r="AF20" s="945"/>
      <c r="AG20" s="900" t="s">
        <v>2087</v>
      </c>
      <c r="AH20" s="949" t="s">
        <v>809</v>
      </c>
      <c r="AI20" s="954">
        <f t="shared" si="0"/>
        <v>0.1270718232044199</v>
      </c>
      <c r="AJ20" s="959">
        <f t="shared" si="1"/>
        <v>0.13218390804597702</v>
      </c>
      <c r="AK20" s="959">
        <f t="shared" si="2"/>
        <v>0.15333333333333335</v>
      </c>
      <c r="AL20" s="964">
        <f t="shared" si="3"/>
        <v>0.18852459016393441</v>
      </c>
      <c r="AM20" s="945"/>
      <c r="AN20" s="945"/>
      <c r="AO20" s="945"/>
      <c r="AR20" s="900" t="s">
        <v>2087</v>
      </c>
      <c r="AS20" s="949" t="s">
        <v>809</v>
      </c>
      <c r="AT20" s="974">
        <f t="shared" si="4"/>
        <v>0.67403314917127077</v>
      </c>
      <c r="AU20" s="976">
        <f t="shared" si="5"/>
        <v>0.70114942528735635</v>
      </c>
      <c r="AV20" s="976">
        <f t="shared" si="6"/>
        <v>0.81333333333333335</v>
      </c>
      <c r="AW20" s="978">
        <f t="shared" si="7"/>
        <v>1</v>
      </c>
      <c r="BA20" s="982" t="s">
        <v>969</v>
      </c>
      <c r="BB20" s="918" t="s">
        <v>2112</v>
      </c>
    </row>
    <row r="21" spans="1:54">
      <c r="A21" s="900" t="s">
        <v>823</v>
      </c>
      <c r="B21" s="906" t="s">
        <v>1703</v>
      </c>
      <c r="C21" s="911">
        <v>0.10199999999999999</v>
      </c>
      <c r="D21" s="916">
        <v>7.3999999999999996e-002</v>
      </c>
      <c r="E21" s="916">
        <v>4.1000000000000002e-002</v>
      </c>
      <c r="F21" s="921">
        <v>0</v>
      </c>
      <c r="G21" s="911">
        <v>1.4999999999999999e-002</v>
      </c>
      <c r="H21" s="916">
        <v>1.2e-002</v>
      </c>
      <c r="I21" s="921">
        <v>0</v>
      </c>
      <c r="J21" s="911">
        <v>1.7000000000000001e-002</v>
      </c>
      <c r="K21" s="921">
        <v>0</v>
      </c>
      <c r="L21" s="928">
        <v>0.14900000000000002</v>
      </c>
      <c r="M21" s="932">
        <v>0.14600000000000002</v>
      </c>
      <c r="N21" s="932">
        <v>0.13400000000000001</v>
      </c>
      <c r="O21" s="932">
        <v>0.106</v>
      </c>
      <c r="P21" s="932">
        <v>0.13200000000000001</v>
      </c>
      <c r="Q21" s="932">
        <v>0.121</v>
      </c>
      <c r="R21" s="932">
        <v>0.129</v>
      </c>
      <c r="S21" s="932">
        <v>0.11799999999999999</v>
      </c>
      <c r="T21" s="932">
        <v>0.104</v>
      </c>
      <c r="U21" s="932">
        <v>0.10099999999999999</v>
      </c>
      <c r="V21" s="932">
        <v>8.8000000000000009e-002</v>
      </c>
      <c r="W21" s="932">
        <v>0.11699999999999999</v>
      </c>
      <c r="X21" s="932">
        <v>8.5000000000000006e-002</v>
      </c>
      <c r="Y21" s="932">
        <v>7.1000000000000008e-002</v>
      </c>
      <c r="Z21" s="932">
        <v>8.8999999999999996e-002</v>
      </c>
      <c r="AA21" s="932">
        <v>6.8000000000000005e-002</v>
      </c>
      <c r="AB21" s="932">
        <v>7.3000000000000009e-002</v>
      </c>
      <c r="AC21" s="935">
        <v>5.6000000000000001e-002</v>
      </c>
      <c r="AD21" s="939">
        <v>0</v>
      </c>
      <c r="AE21" s="944">
        <v>1.4999999999999999e-002</v>
      </c>
      <c r="AF21" s="945"/>
      <c r="AG21" s="900" t="s">
        <v>823</v>
      </c>
      <c r="AH21" s="949" t="s">
        <v>1703</v>
      </c>
      <c r="AI21" s="954">
        <f t="shared" si="0"/>
        <v>0.11409395973154361</v>
      </c>
      <c r="AJ21" s="959">
        <f t="shared" si="1"/>
        <v>0.11643835616438356</v>
      </c>
      <c r="AK21" s="959">
        <f t="shared" si="2"/>
        <v>0.12686567164179105</v>
      </c>
      <c r="AL21" s="964">
        <f t="shared" si="3"/>
        <v>0.16037735849056606</v>
      </c>
      <c r="AM21" s="945"/>
      <c r="AN21" s="945"/>
      <c r="AO21" s="945"/>
      <c r="AR21" s="900" t="s">
        <v>823</v>
      </c>
      <c r="AS21" s="949" t="s">
        <v>1703</v>
      </c>
      <c r="AT21" s="974">
        <f t="shared" si="4"/>
        <v>0.71140939597315422</v>
      </c>
      <c r="AU21" s="976">
        <f t="shared" si="5"/>
        <v>0.72602739726027388</v>
      </c>
      <c r="AV21" s="976">
        <f t="shared" si="6"/>
        <v>0.79104477611940294</v>
      </c>
      <c r="AW21" s="978">
        <f t="shared" si="7"/>
        <v>1</v>
      </c>
      <c r="BA21" s="982" t="s">
        <v>2118</v>
      </c>
      <c r="BB21" s="918" t="s">
        <v>1481</v>
      </c>
    </row>
    <row r="22" spans="1:54">
      <c r="A22" s="900" t="s">
        <v>84</v>
      </c>
      <c r="B22" s="906" t="s">
        <v>2088</v>
      </c>
      <c r="C22" s="911">
        <v>0.10199999999999999</v>
      </c>
      <c r="D22" s="916">
        <v>7.3999999999999996e-002</v>
      </c>
      <c r="E22" s="916">
        <v>4.1000000000000002e-002</v>
      </c>
      <c r="F22" s="921">
        <v>0</v>
      </c>
      <c r="G22" s="911">
        <v>1.4999999999999999e-002</v>
      </c>
      <c r="H22" s="916">
        <v>1.2e-002</v>
      </c>
      <c r="I22" s="921">
        <v>0</v>
      </c>
      <c r="J22" s="911">
        <v>1.7000000000000001e-002</v>
      </c>
      <c r="K22" s="921">
        <v>0</v>
      </c>
      <c r="L22" s="928">
        <v>0.14900000000000002</v>
      </c>
      <c r="M22" s="932">
        <v>0.14600000000000002</v>
      </c>
      <c r="N22" s="932">
        <v>0.13400000000000001</v>
      </c>
      <c r="O22" s="932">
        <v>0.106</v>
      </c>
      <c r="P22" s="932">
        <v>0.13200000000000001</v>
      </c>
      <c r="Q22" s="932">
        <v>0.121</v>
      </c>
      <c r="R22" s="932">
        <v>0.129</v>
      </c>
      <c r="S22" s="932">
        <v>0.11799999999999999</v>
      </c>
      <c r="T22" s="932">
        <v>0.104</v>
      </c>
      <c r="U22" s="932">
        <v>0.10099999999999999</v>
      </c>
      <c r="V22" s="932">
        <v>8.8000000000000009e-002</v>
      </c>
      <c r="W22" s="932">
        <v>0.11699999999999999</v>
      </c>
      <c r="X22" s="932">
        <v>8.5000000000000006e-002</v>
      </c>
      <c r="Y22" s="932">
        <v>7.1000000000000008e-002</v>
      </c>
      <c r="Z22" s="932">
        <v>8.8999999999999996e-002</v>
      </c>
      <c r="AA22" s="932">
        <v>6.8000000000000005e-002</v>
      </c>
      <c r="AB22" s="932">
        <v>7.3000000000000009e-002</v>
      </c>
      <c r="AC22" s="935">
        <v>5.6000000000000001e-002</v>
      </c>
      <c r="AD22" s="939">
        <v>0</v>
      </c>
      <c r="AE22" s="944">
        <v>1.4999999999999999e-002</v>
      </c>
      <c r="AF22" s="945"/>
      <c r="AG22" s="900" t="s">
        <v>84</v>
      </c>
      <c r="AH22" s="949" t="s">
        <v>2088</v>
      </c>
      <c r="AI22" s="954">
        <f t="shared" si="0"/>
        <v>0.11409395973154361</v>
      </c>
      <c r="AJ22" s="959">
        <f t="shared" si="1"/>
        <v>0.11643835616438356</v>
      </c>
      <c r="AK22" s="959">
        <f t="shared" si="2"/>
        <v>0.12686567164179105</v>
      </c>
      <c r="AL22" s="964">
        <f t="shared" si="3"/>
        <v>0.16037735849056606</v>
      </c>
      <c r="AM22" s="945"/>
      <c r="AN22" s="945"/>
      <c r="AO22" s="945"/>
      <c r="AR22" s="900" t="s">
        <v>84</v>
      </c>
      <c r="AS22" s="949" t="s">
        <v>2088</v>
      </c>
      <c r="AT22" s="974">
        <f t="shared" si="4"/>
        <v>0.71140939597315422</v>
      </c>
      <c r="AU22" s="976">
        <f t="shared" si="5"/>
        <v>0.72602739726027388</v>
      </c>
      <c r="AV22" s="976">
        <f t="shared" si="6"/>
        <v>0.79104477611940294</v>
      </c>
      <c r="AW22" s="978">
        <f t="shared" si="7"/>
        <v>1</v>
      </c>
      <c r="BA22" s="982" t="s">
        <v>2120</v>
      </c>
      <c r="BB22" s="918" t="s">
        <v>2112</v>
      </c>
    </row>
    <row r="23" spans="1:54">
      <c r="A23" s="900" t="s">
        <v>324</v>
      </c>
      <c r="B23" s="906" t="s">
        <v>2089</v>
      </c>
      <c r="C23" s="911">
        <v>0.10199999999999999</v>
      </c>
      <c r="D23" s="916">
        <v>7.3999999999999996e-002</v>
      </c>
      <c r="E23" s="916">
        <v>4.1000000000000002e-002</v>
      </c>
      <c r="F23" s="921">
        <v>0</v>
      </c>
      <c r="G23" s="911">
        <v>1.4999999999999999e-002</v>
      </c>
      <c r="H23" s="916">
        <v>1.2e-002</v>
      </c>
      <c r="I23" s="921">
        <v>0</v>
      </c>
      <c r="J23" s="911">
        <v>1.7000000000000001e-002</v>
      </c>
      <c r="K23" s="921">
        <v>0</v>
      </c>
      <c r="L23" s="928">
        <v>0.14900000000000002</v>
      </c>
      <c r="M23" s="932">
        <v>0.14600000000000002</v>
      </c>
      <c r="N23" s="932">
        <v>0.13400000000000001</v>
      </c>
      <c r="O23" s="932">
        <v>0.106</v>
      </c>
      <c r="P23" s="932">
        <v>0.13200000000000001</v>
      </c>
      <c r="Q23" s="932">
        <v>0.121</v>
      </c>
      <c r="R23" s="932">
        <v>0.129</v>
      </c>
      <c r="S23" s="932">
        <v>0.11799999999999999</v>
      </c>
      <c r="T23" s="932">
        <v>0.104</v>
      </c>
      <c r="U23" s="932">
        <v>0.10099999999999999</v>
      </c>
      <c r="V23" s="932">
        <v>8.8000000000000009e-002</v>
      </c>
      <c r="W23" s="932">
        <v>0.11699999999999999</v>
      </c>
      <c r="X23" s="932">
        <v>8.5000000000000006e-002</v>
      </c>
      <c r="Y23" s="932">
        <v>7.1000000000000008e-002</v>
      </c>
      <c r="Z23" s="932">
        <v>8.8999999999999996e-002</v>
      </c>
      <c r="AA23" s="932">
        <v>6.8000000000000005e-002</v>
      </c>
      <c r="AB23" s="932">
        <v>7.3000000000000009e-002</v>
      </c>
      <c r="AC23" s="935">
        <v>5.6000000000000001e-002</v>
      </c>
      <c r="AD23" s="939">
        <v>0</v>
      </c>
      <c r="AE23" s="944">
        <v>1.4999999999999999e-002</v>
      </c>
      <c r="AF23" s="945"/>
      <c r="AG23" s="900" t="s">
        <v>324</v>
      </c>
      <c r="AH23" s="949" t="s">
        <v>2089</v>
      </c>
      <c r="AI23" s="954">
        <f t="shared" si="0"/>
        <v>0.11409395973154361</v>
      </c>
      <c r="AJ23" s="959">
        <f t="shared" si="1"/>
        <v>0.11643835616438356</v>
      </c>
      <c r="AK23" s="959">
        <f t="shared" si="2"/>
        <v>0.12686567164179105</v>
      </c>
      <c r="AL23" s="964">
        <f t="shared" si="3"/>
        <v>0.16037735849056606</v>
      </c>
      <c r="AM23" s="945"/>
      <c r="AN23" s="945"/>
      <c r="AO23" s="945"/>
      <c r="AR23" s="900" t="s">
        <v>324</v>
      </c>
      <c r="AS23" s="949" t="s">
        <v>2089</v>
      </c>
      <c r="AT23" s="974">
        <f t="shared" si="4"/>
        <v>0.71140939597315422</v>
      </c>
      <c r="AU23" s="976">
        <f t="shared" si="5"/>
        <v>0.72602739726027388</v>
      </c>
      <c r="AV23" s="976">
        <f t="shared" si="6"/>
        <v>0.79104477611940294</v>
      </c>
      <c r="AW23" s="978">
        <f t="shared" si="7"/>
        <v>1</v>
      </c>
      <c r="BA23" s="982" t="s">
        <v>2121</v>
      </c>
      <c r="BB23" s="918" t="s">
        <v>2112</v>
      </c>
    </row>
    <row r="24" spans="1:54">
      <c r="A24" s="900" t="s">
        <v>2090</v>
      </c>
      <c r="B24" s="906" t="s">
        <v>947</v>
      </c>
      <c r="C24" s="911">
        <v>0.10199999999999999</v>
      </c>
      <c r="D24" s="916">
        <v>7.3999999999999996e-002</v>
      </c>
      <c r="E24" s="916">
        <v>4.1000000000000002e-002</v>
      </c>
      <c r="F24" s="921">
        <v>0</v>
      </c>
      <c r="G24" s="911">
        <v>1.4999999999999999e-002</v>
      </c>
      <c r="H24" s="916">
        <v>1.2e-002</v>
      </c>
      <c r="I24" s="921">
        <v>0</v>
      </c>
      <c r="J24" s="911">
        <v>1.7000000000000001e-002</v>
      </c>
      <c r="K24" s="921">
        <v>0</v>
      </c>
      <c r="L24" s="928">
        <v>0.14900000000000002</v>
      </c>
      <c r="M24" s="932">
        <v>0.14600000000000002</v>
      </c>
      <c r="N24" s="932">
        <v>0.13400000000000001</v>
      </c>
      <c r="O24" s="932">
        <v>0.106</v>
      </c>
      <c r="P24" s="932">
        <v>0.13200000000000001</v>
      </c>
      <c r="Q24" s="932">
        <v>0.121</v>
      </c>
      <c r="R24" s="932">
        <v>0.129</v>
      </c>
      <c r="S24" s="932">
        <v>0.11799999999999999</v>
      </c>
      <c r="T24" s="932">
        <v>0.104</v>
      </c>
      <c r="U24" s="932">
        <v>0.10099999999999999</v>
      </c>
      <c r="V24" s="932">
        <v>8.8000000000000009e-002</v>
      </c>
      <c r="W24" s="932">
        <v>0.11699999999999999</v>
      </c>
      <c r="X24" s="932">
        <v>8.5000000000000006e-002</v>
      </c>
      <c r="Y24" s="932">
        <v>7.1000000000000008e-002</v>
      </c>
      <c r="Z24" s="932">
        <v>8.8999999999999996e-002</v>
      </c>
      <c r="AA24" s="932">
        <v>6.8000000000000005e-002</v>
      </c>
      <c r="AB24" s="932">
        <v>7.3000000000000009e-002</v>
      </c>
      <c r="AC24" s="935">
        <v>5.6000000000000001e-002</v>
      </c>
      <c r="AD24" s="939">
        <v>0</v>
      </c>
      <c r="AE24" s="944">
        <v>1.4999999999999999e-002</v>
      </c>
      <c r="AF24" s="945"/>
      <c r="AG24" s="900" t="s">
        <v>2090</v>
      </c>
      <c r="AH24" s="949" t="s">
        <v>947</v>
      </c>
      <c r="AI24" s="954">
        <f t="shared" si="0"/>
        <v>0.11409395973154361</v>
      </c>
      <c r="AJ24" s="959">
        <f t="shared" si="1"/>
        <v>0.11643835616438356</v>
      </c>
      <c r="AK24" s="959">
        <f t="shared" si="2"/>
        <v>0.12686567164179105</v>
      </c>
      <c r="AL24" s="964">
        <f t="shared" si="3"/>
        <v>0.16037735849056606</v>
      </c>
      <c r="AM24" s="945"/>
      <c r="AN24" s="945"/>
      <c r="AO24" s="945"/>
      <c r="AR24" s="900" t="s">
        <v>2090</v>
      </c>
      <c r="AS24" s="949" t="s">
        <v>947</v>
      </c>
      <c r="AT24" s="974">
        <f t="shared" si="4"/>
        <v>0.71140939597315422</v>
      </c>
      <c r="AU24" s="976">
        <f t="shared" si="5"/>
        <v>0.72602739726027388</v>
      </c>
      <c r="AV24" s="976">
        <f t="shared" si="6"/>
        <v>0.79104477611940294</v>
      </c>
      <c r="AW24" s="978">
        <f t="shared" si="7"/>
        <v>1</v>
      </c>
      <c r="BA24" s="982" t="s">
        <v>2122</v>
      </c>
      <c r="BB24" s="918" t="s">
        <v>2112</v>
      </c>
    </row>
    <row r="25" spans="1:54">
      <c r="A25" s="900" t="s">
        <v>517</v>
      </c>
      <c r="B25" s="906" t="s">
        <v>1030</v>
      </c>
      <c r="C25" s="911">
        <v>0.10199999999999999</v>
      </c>
      <c r="D25" s="916">
        <v>7.3999999999999996e-002</v>
      </c>
      <c r="E25" s="916">
        <v>4.1000000000000002e-002</v>
      </c>
      <c r="F25" s="921">
        <v>0</v>
      </c>
      <c r="G25" s="911">
        <v>1.4999999999999999e-002</v>
      </c>
      <c r="H25" s="916">
        <v>1.2e-002</v>
      </c>
      <c r="I25" s="921">
        <v>0</v>
      </c>
      <c r="J25" s="911">
        <v>1.7000000000000001e-002</v>
      </c>
      <c r="K25" s="921">
        <v>0</v>
      </c>
      <c r="L25" s="928">
        <v>0.14900000000000002</v>
      </c>
      <c r="M25" s="932">
        <v>0.14600000000000002</v>
      </c>
      <c r="N25" s="932">
        <v>0.13400000000000001</v>
      </c>
      <c r="O25" s="932">
        <v>0.106</v>
      </c>
      <c r="P25" s="932">
        <v>0.13200000000000001</v>
      </c>
      <c r="Q25" s="932">
        <v>0.121</v>
      </c>
      <c r="R25" s="932">
        <v>0.129</v>
      </c>
      <c r="S25" s="932">
        <v>0.11799999999999999</v>
      </c>
      <c r="T25" s="932">
        <v>0.104</v>
      </c>
      <c r="U25" s="932">
        <v>0.10099999999999999</v>
      </c>
      <c r="V25" s="932">
        <v>8.8000000000000009e-002</v>
      </c>
      <c r="W25" s="932">
        <v>0.11699999999999999</v>
      </c>
      <c r="X25" s="932">
        <v>8.5000000000000006e-002</v>
      </c>
      <c r="Y25" s="932">
        <v>7.1000000000000008e-002</v>
      </c>
      <c r="Z25" s="932">
        <v>8.8999999999999996e-002</v>
      </c>
      <c r="AA25" s="932">
        <v>6.8000000000000005e-002</v>
      </c>
      <c r="AB25" s="932">
        <v>7.3000000000000009e-002</v>
      </c>
      <c r="AC25" s="935">
        <v>5.6000000000000001e-002</v>
      </c>
      <c r="AD25" s="939">
        <v>0</v>
      </c>
      <c r="AE25" s="944">
        <v>1.4999999999999999e-002</v>
      </c>
      <c r="AF25" s="945"/>
      <c r="AG25" s="900" t="s">
        <v>517</v>
      </c>
      <c r="AH25" s="949" t="s">
        <v>1030</v>
      </c>
      <c r="AI25" s="954">
        <f t="shared" si="0"/>
        <v>0.11409395973154361</v>
      </c>
      <c r="AJ25" s="959">
        <f t="shared" si="1"/>
        <v>0.11643835616438356</v>
      </c>
      <c r="AK25" s="959">
        <f t="shared" si="2"/>
        <v>0.12686567164179105</v>
      </c>
      <c r="AL25" s="964">
        <f t="shared" si="3"/>
        <v>0.16037735849056606</v>
      </c>
      <c r="AM25" s="945"/>
      <c r="AN25" s="945"/>
      <c r="AO25" s="945"/>
      <c r="AR25" s="900" t="s">
        <v>517</v>
      </c>
      <c r="AS25" s="949" t="s">
        <v>1030</v>
      </c>
      <c r="AT25" s="974">
        <f t="shared" si="4"/>
        <v>0.71140939597315422</v>
      </c>
      <c r="AU25" s="976">
        <f t="shared" si="5"/>
        <v>0.72602739726027388</v>
      </c>
      <c r="AV25" s="976">
        <f t="shared" si="6"/>
        <v>0.79104477611940294</v>
      </c>
      <c r="AW25" s="978">
        <f t="shared" si="7"/>
        <v>1</v>
      </c>
      <c r="BA25" s="982" t="s">
        <v>2123</v>
      </c>
      <c r="BB25" s="918" t="s">
        <v>1481</v>
      </c>
    </row>
    <row r="26" spans="1:54">
      <c r="A26" s="900" t="s">
        <v>2091</v>
      </c>
      <c r="B26" s="906" t="s">
        <v>891</v>
      </c>
      <c r="C26" s="911">
        <v>0.10199999999999999</v>
      </c>
      <c r="D26" s="916">
        <v>7.3999999999999996e-002</v>
      </c>
      <c r="E26" s="916">
        <v>4.1000000000000002e-002</v>
      </c>
      <c r="F26" s="921">
        <v>0</v>
      </c>
      <c r="G26" s="911">
        <v>1.4999999999999999e-002</v>
      </c>
      <c r="H26" s="916">
        <v>1.2e-002</v>
      </c>
      <c r="I26" s="921">
        <v>0</v>
      </c>
      <c r="J26" s="911">
        <v>1.7000000000000001e-002</v>
      </c>
      <c r="K26" s="921">
        <v>0</v>
      </c>
      <c r="L26" s="928">
        <v>0.14900000000000002</v>
      </c>
      <c r="M26" s="932">
        <v>0.14600000000000002</v>
      </c>
      <c r="N26" s="932">
        <v>0.13400000000000001</v>
      </c>
      <c r="O26" s="932">
        <v>0.106</v>
      </c>
      <c r="P26" s="932">
        <v>0.13200000000000001</v>
      </c>
      <c r="Q26" s="932">
        <v>0.121</v>
      </c>
      <c r="R26" s="932">
        <v>0.129</v>
      </c>
      <c r="S26" s="932">
        <v>0.11799999999999999</v>
      </c>
      <c r="T26" s="932">
        <v>0.104</v>
      </c>
      <c r="U26" s="932">
        <v>0.10099999999999999</v>
      </c>
      <c r="V26" s="932">
        <v>8.8000000000000009e-002</v>
      </c>
      <c r="W26" s="932">
        <v>0.11699999999999999</v>
      </c>
      <c r="X26" s="932">
        <v>8.5000000000000006e-002</v>
      </c>
      <c r="Y26" s="932">
        <v>7.1000000000000008e-002</v>
      </c>
      <c r="Z26" s="932">
        <v>8.8999999999999996e-002</v>
      </c>
      <c r="AA26" s="932">
        <v>6.8000000000000005e-002</v>
      </c>
      <c r="AB26" s="932">
        <v>7.3000000000000009e-002</v>
      </c>
      <c r="AC26" s="935">
        <v>5.6000000000000001e-002</v>
      </c>
      <c r="AD26" s="939">
        <v>0</v>
      </c>
      <c r="AE26" s="944">
        <v>1.4999999999999999e-002</v>
      </c>
      <c r="AF26" s="945"/>
      <c r="AG26" s="900" t="s">
        <v>2091</v>
      </c>
      <c r="AH26" s="949" t="s">
        <v>891</v>
      </c>
      <c r="AI26" s="954">
        <f t="shared" si="0"/>
        <v>0.11409395973154361</v>
      </c>
      <c r="AJ26" s="959">
        <f t="shared" si="1"/>
        <v>0.11643835616438356</v>
      </c>
      <c r="AK26" s="959">
        <f t="shared" si="2"/>
        <v>0.12686567164179105</v>
      </c>
      <c r="AL26" s="964">
        <f t="shared" si="3"/>
        <v>0.16037735849056606</v>
      </c>
      <c r="AM26" s="945"/>
      <c r="AN26" s="945"/>
      <c r="AO26" s="945"/>
      <c r="AR26" s="900" t="s">
        <v>2091</v>
      </c>
      <c r="AS26" s="949" t="s">
        <v>891</v>
      </c>
      <c r="AT26" s="974">
        <f t="shared" si="4"/>
        <v>0.71140939597315422</v>
      </c>
      <c r="AU26" s="976">
        <f t="shared" si="5"/>
        <v>0.72602739726027388</v>
      </c>
      <c r="AV26" s="976">
        <f t="shared" si="6"/>
        <v>0.79104477611940294</v>
      </c>
      <c r="AW26" s="978">
        <f t="shared" si="7"/>
        <v>1</v>
      </c>
      <c r="BA26" s="982" t="s">
        <v>1611</v>
      </c>
      <c r="BB26" s="918" t="s">
        <v>2112</v>
      </c>
    </row>
    <row r="27" spans="1:54">
      <c r="A27" s="900" t="s">
        <v>95</v>
      </c>
      <c r="B27" s="906" t="s">
        <v>1884</v>
      </c>
      <c r="C27" s="911">
        <v>0.111</v>
      </c>
      <c r="D27" s="916">
        <v>8.1000000000000003e-002</v>
      </c>
      <c r="E27" s="916">
        <v>4.4999999999999998e-002</v>
      </c>
      <c r="F27" s="921">
        <v>0</v>
      </c>
      <c r="G27" s="911">
        <v>3.1e-002</v>
      </c>
      <c r="H27" s="916">
        <v>2.3e-002</v>
      </c>
      <c r="I27" s="921">
        <v>0</v>
      </c>
      <c r="J27" s="911">
        <v>2.3e-002</v>
      </c>
      <c r="K27" s="921">
        <v>0</v>
      </c>
      <c r="L27" s="928">
        <v>0.186</v>
      </c>
      <c r="M27" s="932">
        <v>0.17799999999999999</v>
      </c>
      <c r="N27" s="932">
        <v>0.155</v>
      </c>
      <c r="O27" s="932">
        <v>0.125</v>
      </c>
      <c r="P27" s="932">
        <v>0.16300000000000001</v>
      </c>
      <c r="Q27" s="932">
        <v>0.156</v>
      </c>
      <c r="R27" s="932">
        <v>0.155</v>
      </c>
      <c r="S27" s="932">
        <v>0.14799999999999999</v>
      </c>
      <c r="T27" s="932">
        <v>0.13300000000000001</v>
      </c>
      <c r="U27" s="932">
        <v>0.125</v>
      </c>
      <c r="V27" s="932">
        <v>0.12000000000000001</v>
      </c>
      <c r="W27" s="932">
        <v>0.13200000000000001</v>
      </c>
      <c r="X27" s="932">
        <v>0.112</v>
      </c>
      <c r="Y27" s="932">
        <v>9.7000000000000003e-002</v>
      </c>
      <c r="Z27" s="932">
        <v>0.10200000000000001</v>
      </c>
      <c r="AA27" s="932">
        <v>8.900000000000001e-002</v>
      </c>
      <c r="AB27" s="932">
        <v>8.900000000000001e-002</v>
      </c>
      <c r="AC27" s="935">
        <v>6.6000000000000003e-002</v>
      </c>
      <c r="AD27" s="939">
        <v>0</v>
      </c>
      <c r="AE27" s="944">
        <v>2.1000000000000001e-002</v>
      </c>
      <c r="AF27" s="945"/>
      <c r="AG27" s="900" t="s">
        <v>95</v>
      </c>
      <c r="AH27" s="949" t="s">
        <v>1884</v>
      </c>
      <c r="AI27" s="954">
        <f t="shared" si="0"/>
        <v>0.12365591397849462</v>
      </c>
      <c r="AJ27" s="959">
        <f t="shared" si="1"/>
        <v>0.12921348314606743</v>
      </c>
      <c r="AK27" s="959">
        <f t="shared" si="2"/>
        <v>0.14838709677419354</v>
      </c>
      <c r="AL27" s="964">
        <f t="shared" si="3"/>
        <v>0.184</v>
      </c>
      <c r="AM27" s="945"/>
      <c r="AN27" s="945"/>
      <c r="AO27" s="945"/>
      <c r="AR27" s="900" t="s">
        <v>95</v>
      </c>
      <c r="AS27" s="949" t="s">
        <v>1884</v>
      </c>
      <c r="AT27" s="974">
        <f t="shared" si="4"/>
        <v>0.67204301075268813</v>
      </c>
      <c r="AU27" s="976">
        <f t="shared" si="5"/>
        <v>0.702247191011236</v>
      </c>
      <c r="AV27" s="976">
        <f t="shared" si="6"/>
        <v>0.80645161290322587</v>
      </c>
      <c r="AW27" s="978">
        <f t="shared" si="7"/>
        <v>1</v>
      </c>
      <c r="BA27" s="982" t="s">
        <v>894</v>
      </c>
      <c r="BB27" s="918" t="s">
        <v>1481</v>
      </c>
    </row>
    <row r="28" spans="1:54">
      <c r="A28" s="900" t="s">
        <v>741</v>
      </c>
      <c r="B28" s="906" t="s">
        <v>2092</v>
      </c>
      <c r="C28" s="911">
        <v>0.111</v>
      </c>
      <c r="D28" s="916">
        <v>8.1000000000000003e-002</v>
      </c>
      <c r="E28" s="916">
        <v>4.4999999999999998e-002</v>
      </c>
      <c r="F28" s="921">
        <v>0</v>
      </c>
      <c r="G28" s="911">
        <v>3.1e-002</v>
      </c>
      <c r="H28" s="916">
        <v>2.3e-002</v>
      </c>
      <c r="I28" s="921">
        <v>0</v>
      </c>
      <c r="J28" s="911">
        <v>2.3e-002</v>
      </c>
      <c r="K28" s="921">
        <v>0</v>
      </c>
      <c r="L28" s="928">
        <v>0.186</v>
      </c>
      <c r="M28" s="932">
        <v>0.17799999999999999</v>
      </c>
      <c r="N28" s="932">
        <v>0.155</v>
      </c>
      <c r="O28" s="932">
        <v>0.125</v>
      </c>
      <c r="P28" s="932">
        <v>0.16300000000000001</v>
      </c>
      <c r="Q28" s="932">
        <v>0.156</v>
      </c>
      <c r="R28" s="932">
        <v>0.155</v>
      </c>
      <c r="S28" s="932">
        <v>0.14799999999999999</v>
      </c>
      <c r="T28" s="932">
        <v>0.13300000000000001</v>
      </c>
      <c r="U28" s="932">
        <v>0.125</v>
      </c>
      <c r="V28" s="932">
        <v>0.12000000000000001</v>
      </c>
      <c r="W28" s="932">
        <v>0.13200000000000001</v>
      </c>
      <c r="X28" s="932">
        <v>0.112</v>
      </c>
      <c r="Y28" s="932">
        <v>9.7000000000000003e-002</v>
      </c>
      <c r="Z28" s="932">
        <v>0.10200000000000001</v>
      </c>
      <c r="AA28" s="932">
        <v>8.900000000000001e-002</v>
      </c>
      <c r="AB28" s="932">
        <v>8.900000000000001e-002</v>
      </c>
      <c r="AC28" s="935">
        <v>6.6000000000000003e-002</v>
      </c>
      <c r="AD28" s="939">
        <v>0</v>
      </c>
      <c r="AE28" s="944">
        <v>2.1000000000000001e-002</v>
      </c>
      <c r="AF28" s="945"/>
      <c r="AG28" s="900" t="s">
        <v>741</v>
      </c>
      <c r="AH28" s="949" t="s">
        <v>2092</v>
      </c>
      <c r="AI28" s="954">
        <f t="shared" si="0"/>
        <v>0.12365591397849462</v>
      </c>
      <c r="AJ28" s="959">
        <f t="shared" si="1"/>
        <v>0.12921348314606743</v>
      </c>
      <c r="AK28" s="959">
        <f t="shared" si="2"/>
        <v>0.14838709677419354</v>
      </c>
      <c r="AL28" s="964">
        <f t="shared" si="3"/>
        <v>0.184</v>
      </c>
      <c r="AM28" s="945"/>
      <c r="AN28" s="945"/>
      <c r="AO28" s="945"/>
      <c r="AR28" s="900" t="s">
        <v>741</v>
      </c>
      <c r="AS28" s="949" t="s">
        <v>2092</v>
      </c>
      <c r="AT28" s="974">
        <f t="shared" si="4"/>
        <v>0.67204301075268813</v>
      </c>
      <c r="AU28" s="976">
        <f t="shared" si="5"/>
        <v>0.702247191011236</v>
      </c>
      <c r="AV28" s="976">
        <f t="shared" si="6"/>
        <v>0.80645161290322587</v>
      </c>
      <c r="AW28" s="978">
        <f t="shared" si="7"/>
        <v>1</v>
      </c>
      <c r="BA28" s="982" t="s">
        <v>2124</v>
      </c>
      <c r="BB28" s="918" t="s">
        <v>2112</v>
      </c>
    </row>
    <row r="29" spans="1:54">
      <c r="A29" s="900" t="s">
        <v>1045</v>
      </c>
      <c r="B29" s="906" t="s">
        <v>2093</v>
      </c>
      <c r="C29" s="911">
        <v>0.111</v>
      </c>
      <c r="D29" s="916">
        <v>8.1000000000000003e-002</v>
      </c>
      <c r="E29" s="916">
        <v>4.4999999999999998e-002</v>
      </c>
      <c r="F29" s="921">
        <v>0</v>
      </c>
      <c r="G29" s="911">
        <v>3.1e-002</v>
      </c>
      <c r="H29" s="916">
        <v>2.3e-002</v>
      </c>
      <c r="I29" s="921">
        <v>0</v>
      </c>
      <c r="J29" s="911">
        <v>2.3e-002</v>
      </c>
      <c r="K29" s="921">
        <v>0</v>
      </c>
      <c r="L29" s="928">
        <v>0.186</v>
      </c>
      <c r="M29" s="932">
        <v>0.17799999999999999</v>
      </c>
      <c r="N29" s="932">
        <v>0.155</v>
      </c>
      <c r="O29" s="932">
        <v>0.125</v>
      </c>
      <c r="P29" s="932">
        <v>0.16300000000000001</v>
      </c>
      <c r="Q29" s="932">
        <v>0.156</v>
      </c>
      <c r="R29" s="932">
        <v>0.155</v>
      </c>
      <c r="S29" s="932">
        <v>0.14799999999999999</v>
      </c>
      <c r="T29" s="932">
        <v>0.13300000000000001</v>
      </c>
      <c r="U29" s="932">
        <v>0.125</v>
      </c>
      <c r="V29" s="932">
        <v>0.12000000000000001</v>
      </c>
      <c r="W29" s="932">
        <v>0.13200000000000001</v>
      </c>
      <c r="X29" s="932">
        <v>0.112</v>
      </c>
      <c r="Y29" s="932">
        <v>9.7000000000000003e-002</v>
      </c>
      <c r="Z29" s="932">
        <v>0.10200000000000001</v>
      </c>
      <c r="AA29" s="932">
        <v>8.900000000000001e-002</v>
      </c>
      <c r="AB29" s="932">
        <v>8.900000000000001e-002</v>
      </c>
      <c r="AC29" s="935">
        <v>6.6000000000000003e-002</v>
      </c>
      <c r="AD29" s="939">
        <v>0</v>
      </c>
      <c r="AE29" s="944">
        <v>2.1000000000000001e-002</v>
      </c>
      <c r="AF29" s="945"/>
      <c r="AG29" s="900" t="s">
        <v>1045</v>
      </c>
      <c r="AH29" s="949" t="s">
        <v>2093</v>
      </c>
      <c r="AI29" s="954">
        <f t="shared" si="0"/>
        <v>0.12365591397849462</v>
      </c>
      <c r="AJ29" s="959">
        <f t="shared" si="1"/>
        <v>0.12921348314606743</v>
      </c>
      <c r="AK29" s="959">
        <f t="shared" si="2"/>
        <v>0.14838709677419354</v>
      </c>
      <c r="AL29" s="964">
        <f t="shared" si="3"/>
        <v>0.184</v>
      </c>
      <c r="AM29" s="945"/>
      <c r="AN29" s="945"/>
      <c r="AO29" s="945"/>
      <c r="AQ29" s="945"/>
      <c r="AR29" s="900" t="s">
        <v>1045</v>
      </c>
      <c r="AS29" s="949" t="s">
        <v>2093</v>
      </c>
      <c r="AT29" s="974">
        <f t="shared" si="4"/>
        <v>0.67204301075268813</v>
      </c>
      <c r="AU29" s="976">
        <f t="shared" si="5"/>
        <v>0.702247191011236</v>
      </c>
      <c r="AV29" s="976">
        <f t="shared" si="6"/>
        <v>0.80645161290322587</v>
      </c>
      <c r="AW29" s="978">
        <f t="shared" si="7"/>
        <v>1</v>
      </c>
      <c r="BA29" s="982" t="s">
        <v>2125</v>
      </c>
      <c r="BB29" s="918" t="s">
        <v>2112</v>
      </c>
    </row>
    <row r="30" spans="1:54">
      <c r="A30" s="900" t="s">
        <v>1560</v>
      </c>
      <c r="B30" s="906" t="s">
        <v>968</v>
      </c>
      <c r="C30" s="911">
        <v>0.111</v>
      </c>
      <c r="D30" s="916">
        <v>8.1000000000000003e-002</v>
      </c>
      <c r="E30" s="916">
        <v>4.4999999999999998e-002</v>
      </c>
      <c r="F30" s="921">
        <v>0</v>
      </c>
      <c r="G30" s="911">
        <v>3.1e-002</v>
      </c>
      <c r="H30" s="916">
        <v>2.3e-002</v>
      </c>
      <c r="I30" s="921">
        <v>0</v>
      </c>
      <c r="J30" s="911">
        <v>2.3e-002</v>
      </c>
      <c r="K30" s="921">
        <v>0</v>
      </c>
      <c r="L30" s="928">
        <v>0.186</v>
      </c>
      <c r="M30" s="932">
        <v>0.17799999999999999</v>
      </c>
      <c r="N30" s="932">
        <v>0.155</v>
      </c>
      <c r="O30" s="932">
        <v>0.125</v>
      </c>
      <c r="P30" s="932">
        <v>0.16300000000000001</v>
      </c>
      <c r="Q30" s="932">
        <v>0.156</v>
      </c>
      <c r="R30" s="932">
        <v>0.155</v>
      </c>
      <c r="S30" s="932">
        <v>0.14799999999999999</v>
      </c>
      <c r="T30" s="932">
        <v>0.13300000000000001</v>
      </c>
      <c r="U30" s="932">
        <v>0.125</v>
      </c>
      <c r="V30" s="932">
        <v>0.12000000000000001</v>
      </c>
      <c r="W30" s="932">
        <v>0.13200000000000001</v>
      </c>
      <c r="X30" s="932">
        <v>0.112</v>
      </c>
      <c r="Y30" s="932">
        <v>9.7000000000000003e-002</v>
      </c>
      <c r="Z30" s="932">
        <v>0.10200000000000001</v>
      </c>
      <c r="AA30" s="932">
        <v>8.900000000000001e-002</v>
      </c>
      <c r="AB30" s="932">
        <v>8.900000000000001e-002</v>
      </c>
      <c r="AC30" s="935">
        <v>6.6000000000000003e-002</v>
      </c>
      <c r="AD30" s="939">
        <v>0</v>
      </c>
      <c r="AE30" s="944">
        <v>2.1000000000000001e-002</v>
      </c>
      <c r="AF30" s="945"/>
      <c r="AG30" s="900" t="s">
        <v>1560</v>
      </c>
      <c r="AH30" s="949" t="s">
        <v>968</v>
      </c>
      <c r="AI30" s="954">
        <f t="shared" si="0"/>
        <v>0.12365591397849462</v>
      </c>
      <c r="AJ30" s="959">
        <f t="shared" si="1"/>
        <v>0.12921348314606743</v>
      </c>
      <c r="AK30" s="959">
        <f t="shared" si="2"/>
        <v>0.14838709677419354</v>
      </c>
      <c r="AL30" s="964">
        <f t="shared" si="3"/>
        <v>0.184</v>
      </c>
      <c r="AM30" s="945"/>
      <c r="AN30" s="945"/>
      <c r="AO30" s="945"/>
      <c r="AQ30" s="945"/>
      <c r="AR30" s="900" t="s">
        <v>1560</v>
      </c>
      <c r="AS30" s="949" t="s">
        <v>968</v>
      </c>
      <c r="AT30" s="974">
        <f t="shared" si="4"/>
        <v>0.67204301075268813</v>
      </c>
      <c r="AU30" s="976">
        <f t="shared" si="5"/>
        <v>0.702247191011236</v>
      </c>
      <c r="AV30" s="976">
        <f t="shared" si="6"/>
        <v>0.80645161290322587</v>
      </c>
      <c r="AW30" s="978">
        <f t="shared" si="7"/>
        <v>1</v>
      </c>
      <c r="BA30" s="982" t="s">
        <v>2126</v>
      </c>
      <c r="BB30" s="918" t="s">
        <v>875</v>
      </c>
    </row>
    <row r="31" spans="1:54">
      <c r="A31" s="900" t="s">
        <v>2094</v>
      </c>
      <c r="B31" s="906" t="s">
        <v>1941</v>
      </c>
      <c r="C31" s="911">
        <v>8.3000000000000004e-002</v>
      </c>
      <c r="D31" s="916">
        <v>6.e-002</v>
      </c>
      <c r="E31" s="916">
        <v>3.3000000000000002e-002</v>
      </c>
      <c r="F31" s="921">
        <v>0</v>
      </c>
      <c r="G31" s="911">
        <v>2.7e-002</v>
      </c>
      <c r="H31" s="916">
        <v>2.3e-002</v>
      </c>
      <c r="I31" s="921">
        <v>0</v>
      </c>
      <c r="J31" s="911">
        <v>1.6e-002</v>
      </c>
      <c r="K31" s="921">
        <v>0</v>
      </c>
      <c r="L31" s="928">
        <v>0.14000000000000001</v>
      </c>
      <c r="M31" s="932">
        <v>0.13600000000000001</v>
      </c>
      <c r="N31" s="932">
        <v>0.113</v>
      </c>
      <c r="O31" s="932">
        <v>9.e-002</v>
      </c>
      <c r="P31" s="932">
        <v>0.124</v>
      </c>
      <c r="Q31" s="932">
        <v>0.11699999999999999</v>
      </c>
      <c r="R31" s="932">
        <v>0.12000000000000001</v>
      </c>
      <c r="S31" s="932">
        <v>0.11299999999999999</v>
      </c>
      <c r="T31" s="932">
        <v>0.10099999999999999</v>
      </c>
      <c r="U31" s="932">
        <v>9.6999999999999989e-002</v>
      </c>
      <c r="V31" s="932">
        <v>9.e-002</v>
      </c>
      <c r="W31" s="932">
        <v>9.7000000000000003e-002</v>
      </c>
      <c r="X31" s="932">
        <v>8.6000000000000007e-002</v>
      </c>
      <c r="Y31" s="932">
        <v>7.3999999999999996e-002</v>
      </c>
      <c r="Z31" s="932">
        <v>7.3999999999999996e-002</v>
      </c>
      <c r="AA31" s="932">
        <v>7.0000000000000007e-002</v>
      </c>
      <c r="AB31" s="932">
        <v>6.3e-002</v>
      </c>
      <c r="AC31" s="935">
        <v>4.7e-002</v>
      </c>
      <c r="AD31" s="939">
        <v>0</v>
      </c>
      <c r="AE31" s="944">
        <v>1.4e-002</v>
      </c>
      <c r="AF31" s="945"/>
      <c r="AG31" s="900" t="s">
        <v>2094</v>
      </c>
      <c r="AH31" s="949" t="s">
        <v>1941</v>
      </c>
      <c r="AI31" s="954">
        <f t="shared" si="0"/>
        <v>0.11428571428571428</v>
      </c>
      <c r="AJ31" s="959">
        <f t="shared" si="1"/>
        <v>0.11764705882352941</v>
      </c>
      <c r="AK31" s="959">
        <f t="shared" si="2"/>
        <v>0.1415929203539823</v>
      </c>
      <c r="AL31" s="964">
        <f t="shared" si="3"/>
        <v>0.17777777777777778</v>
      </c>
      <c r="AM31" s="945"/>
      <c r="AN31" s="945"/>
      <c r="AO31" s="945"/>
      <c r="AQ31" s="945"/>
      <c r="AR31" s="900" t="s">
        <v>2094</v>
      </c>
      <c r="AS31" s="949" t="s">
        <v>1941</v>
      </c>
      <c r="AT31" s="974">
        <f t="shared" si="4"/>
        <v>0.64285714285714279</v>
      </c>
      <c r="AU31" s="976">
        <f t="shared" si="5"/>
        <v>0.66176470588235292</v>
      </c>
      <c r="AV31" s="976">
        <f t="shared" si="6"/>
        <v>0.79646017699115035</v>
      </c>
      <c r="AW31" s="978">
        <f t="shared" si="7"/>
        <v>1</v>
      </c>
      <c r="BA31" s="983" t="s">
        <v>2094</v>
      </c>
      <c r="BB31" s="918" t="s">
        <v>1481</v>
      </c>
    </row>
    <row r="32" spans="1:54">
      <c r="A32" s="900" t="s">
        <v>604</v>
      </c>
      <c r="B32" s="906" t="s">
        <v>1743</v>
      </c>
      <c r="C32" s="911">
        <v>8.3000000000000004e-002</v>
      </c>
      <c r="D32" s="916">
        <v>6.e-002</v>
      </c>
      <c r="E32" s="916">
        <v>3.3000000000000002e-002</v>
      </c>
      <c r="F32" s="921">
        <v>0</v>
      </c>
      <c r="G32" s="911">
        <v>2.7e-002</v>
      </c>
      <c r="H32" s="916">
        <v>2.3e-002</v>
      </c>
      <c r="I32" s="921">
        <v>0</v>
      </c>
      <c r="J32" s="911">
        <v>1.6e-002</v>
      </c>
      <c r="K32" s="921">
        <v>0</v>
      </c>
      <c r="L32" s="928">
        <v>0.14000000000000001</v>
      </c>
      <c r="M32" s="932">
        <v>0.13600000000000001</v>
      </c>
      <c r="N32" s="932">
        <v>0.113</v>
      </c>
      <c r="O32" s="932">
        <v>9.e-002</v>
      </c>
      <c r="P32" s="932">
        <v>0.124</v>
      </c>
      <c r="Q32" s="932">
        <v>0.11699999999999999</v>
      </c>
      <c r="R32" s="932">
        <v>0.12000000000000001</v>
      </c>
      <c r="S32" s="932">
        <v>0.11299999999999999</v>
      </c>
      <c r="T32" s="932">
        <v>0.10099999999999999</v>
      </c>
      <c r="U32" s="932">
        <v>9.6999999999999989e-002</v>
      </c>
      <c r="V32" s="932">
        <v>9.e-002</v>
      </c>
      <c r="W32" s="932">
        <v>9.7000000000000003e-002</v>
      </c>
      <c r="X32" s="932">
        <v>8.6000000000000007e-002</v>
      </c>
      <c r="Y32" s="932">
        <v>7.3999999999999996e-002</v>
      </c>
      <c r="Z32" s="932">
        <v>7.3999999999999996e-002</v>
      </c>
      <c r="AA32" s="932">
        <v>7.0000000000000007e-002</v>
      </c>
      <c r="AB32" s="932">
        <v>6.3e-002</v>
      </c>
      <c r="AC32" s="935">
        <v>4.7e-002</v>
      </c>
      <c r="AD32" s="939">
        <v>0</v>
      </c>
      <c r="AE32" s="944">
        <v>1.4e-002</v>
      </c>
      <c r="AF32" s="945"/>
      <c r="AG32" s="900" t="s">
        <v>604</v>
      </c>
      <c r="AH32" s="949" t="s">
        <v>1743</v>
      </c>
      <c r="AI32" s="954">
        <f t="shared" si="0"/>
        <v>0.11428571428571428</v>
      </c>
      <c r="AJ32" s="959">
        <f t="shared" si="1"/>
        <v>0.11764705882352941</v>
      </c>
      <c r="AK32" s="959">
        <f t="shared" si="2"/>
        <v>0.1415929203539823</v>
      </c>
      <c r="AL32" s="964">
        <f t="shared" si="3"/>
        <v>0.17777777777777778</v>
      </c>
      <c r="AM32" s="945"/>
      <c r="AN32" s="945"/>
      <c r="AO32" s="945"/>
      <c r="AQ32" s="945"/>
      <c r="AR32" s="900" t="s">
        <v>604</v>
      </c>
      <c r="AS32" s="949" t="s">
        <v>1743</v>
      </c>
      <c r="AT32" s="974">
        <f t="shared" si="4"/>
        <v>0.64285714285714279</v>
      </c>
      <c r="AU32" s="976">
        <f t="shared" si="5"/>
        <v>0.66176470588235292</v>
      </c>
      <c r="AV32" s="976">
        <f t="shared" si="6"/>
        <v>0.79646017699115035</v>
      </c>
      <c r="AW32" s="978">
        <f t="shared" si="7"/>
        <v>1</v>
      </c>
      <c r="BA32" s="982" t="s">
        <v>32</v>
      </c>
      <c r="BB32" s="918" t="s">
        <v>1481</v>
      </c>
    </row>
    <row r="33" spans="1:54">
      <c r="A33" s="900" t="s">
        <v>1956</v>
      </c>
      <c r="B33" s="906" t="s">
        <v>2095</v>
      </c>
      <c r="C33" s="911">
        <v>8.3000000000000004e-002</v>
      </c>
      <c r="D33" s="916">
        <v>6.e-002</v>
      </c>
      <c r="E33" s="916">
        <v>3.3000000000000002e-002</v>
      </c>
      <c r="F33" s="921">
        <v>0</v>
      </c>
      <c r="G33" s="911">
        <v>2.7e-002</v>
      </c>
      <c r="H33" s="916">
        <v>2.3e-002</v>
      </c>
      <c r="I33" s="921">
        <v>0</v>
      </c>
      <c r="J33" s="911">
        <v>1.6e-002</v>
      </c>
      <c r="K33" s="921">
        <v>0</v>
      </c>
      <c r="L33" s="928">
        <v>0.14000000000000001</v>
      </c>
      <c r="M33" s="932">
        <v>0.13600000000000001</v>
      </c>
      <c r="N33" s="932">
        <v>0.113</v>
      </c>
      <c r="O33" s="932">
        <v>9.e-002</v>
      </c>
      <c r="P33" s="932">
        <v>0.124</v>
      </c>
      <c r="Q33" s="932">
        <v>0.11699999999999999</v>
      </c>
      <c r="R33" s="932">
        <v>0.12000000000000001</v>
      </c>
      <c r="S33" s="932">
        <v>0.11299999999999999</v>
      </c>
      <c r="T33" s="932">
        <v>0.10099999999999999</v>
      </c>
      <c r="U33" s="932">
        <v>9.6999999999999989e-002</v>
      </c>
      <c r="V33" s="932">
        <v>9.e-002</v>
      </c>
      <c r="W33" s="932">
        <v>9.7000000000000003e-002</v>
      </c>
      <c r="X33" s="932">
        <v>8.6000000000000007e-002</v>
      </c>
      <c r="Y33" s="932">
        <v>7.3999999999999996e-002</v>
      </c>
      <c r="Z33" s="932">
        <v>7.3999999999999996e-002</v>
      </c>
      <c r="AA33" s="932">
        <v>7.0000000000000007e-002</v>
      </c>
      <c r="AB33" s="932">
        <v>6.3e-002</v>
      </c>
      <c r="AC33" s="935">
        <v>4.7e-002</v>
      </c>
      <c r="AD33" s="939">
        <v>0</v>
      </c>
      <c r="AE33" s="944">
        <v>1.4e-002</v>
      </c>
      <c r="AF33" s="945"/>
      <c r="AG33" s="900" t="s">
        <v>1956</v>
      </c>
      <c r="AH33" s="949" t="s">
        <v>2095</v>
      </c>
      <c r="AI33" s="954">
        <f t="shared" si="0"/>
        <v>0.11428571428571428</v>
      </c>
      <c r="AJ33" s="959">
        <f t="shared" si="1"/>
        <v>0.11764705882352941</v>
      </c>
      <c r="AK33" s="959">
        <f t="shared" si="2"/>
        <v>0.1415929203539823</v>
      </c>
      <c r="AL33" s="964">
        <f t="shared" si="3"/>
        <v>0.17777777777777778</v>
      </c>
      <c r="AM33" s="945"/>
      <c r="AN33" s="945"/>
      <c r="AO33" s="945"/>
      <c r="AQ33" s="945"/>
      <c r="AR33" s="900" t="s">
        <v>1956</v>
      </c>
      <c r="AS33" s="949" t="s">
        <v>2095</v>
      </c>
      <c r="AT33" s="974">
        <f t="shared" si="4"/>
        <v>0.64285714285714279</v>
      </c>
      <c r="AU33" s="976">
        <f t="shared" si="5"/>
        <v>0.66176470588235292</v>
      </c>
      <c r="AV33" s="976">
        <f t="shared" si="6"/>
        <v>0.79646017699115035</v>
      </c>
      <c r="AW33" s="978">
        <f t="shared" si="7"/>
        <v>1</v>
      </c>
      <c r="BA33" s="982" t="s">
        <v>2127</v>
      </c>
      <c r="BB33" s="918" t="s">
        <v>2112</v>
      </c>
    </row>
    <row r="34" spans="1:54">
      <c r="A34" s="900" t="s">
        <v>168</v>
      </c>
      <c r="B34" s="906" t="s">
        <v>577</v>
      </c>
      <c r="C34" s="911">
        <v>8.3000000000000004e-002</v>
      </c>
      <c r="D34" s="916">
        <v>6.e-002</v>
      </c>
      <c r="E34" s="916">
        <v>3.3000000000000002e-002</v>
      </c>
      <c r="F34" s="921">
        <v>0</v>
      </c>
      <c r="G34" s="911">
        <v>2.7e-002</v>
      </c>
      <c r="H34" s="916">
        <v>2.3e-002</v>
      </c>
      <c r="I34" s="921">
        <v>0</v>
      </c>
      <c r="J34" s="911">
        <v>1.6e-002</v>
      </c>
      <c r="K34" s="921">
        <v>0</v>
      </c>
      <c r="L34" s="928">
        <v>0.14000000000000001</v>
      </c>
      <c r="M34" s="932">
        <v>0.13600000000000001</v>
      </c>
      <c r="N34" s="932">
        <v>0.113</v>
      </c>
      <c r="O34" s="932">
        <v>9.e-002</v>
      </c>
      <c r="P34" s="932">
        <v>0.124</v>
      </c>
      <c r="Q34" s="932">
        <v>0.11699999999999999</v>
      </c>
      <c r="R34" s="932">
        <v>0.12000000000000001</v>
      </c>
      <c r="S34" s="932">
        <v>0.11299999999999999</v>
      </c>
      <c r="T34" s="932">
        <v>0.10099999999999999</v>
      </c>
      <c r="U34" s="932">
        <v>9.6999999999999989e-002</v>
      </c>
      <c r="V34" s="932">
        <v>9.e-002</v>
      </c>
      <c r="W34" s="932">
        <v>9.7000000000000003e-002</v>
      </c>
      <c r="X34" s="932">
        <v>8.6000000000000007e-002</v>
      </c>
      <c r="Y34" s="932">
        <v>7.3999999999999996e-002</v>
      </c>
      <c r="Z34" s="932">
        <v>7.3999999999999996e-002</v>
      </c>
      <c r="AA34" s="932">
        <v>7.0000000000000007e-002</v>
      </c>
      <c r="AB34" s="932">
        <v>6.3e-002</v>
      </c>
      <c r="AC34" s="935">
        <v>4.7e-002</v>
      </c>
      <c r="AD34" s="939">
        <v>0</v>
      </c>
      <c r="AE34" s="944">
        <v>1.4e-002</v>
      </c>
      <c r="AF34" s="945"/>
      <c r="AG34" s="900" t="s">
        <v>168</v>
      </c>
      <c r="AH34" s="949" t="s">
        <v>577</v>
      </c>
      <c r="AI34" s="954">
        <f t="shared" si="0"/>
        <v>0.11428571428571428</v>
      </c>
      <c r="AJ34" s="959">
        <f t="shared" si="1"/>
        <v>0.11764705882352941</v>
      </c>
      <c r="AK34" s="959">
        <f t="shared" si="2"/>
        <v>0.1415929203539823</v>
      </c>
      <c r="AL34" s="964">
        <f t="shared" si="3"/>
        <v>0.17777777777777778</v>
      </c>
      <c r="AM34" s="945"/>
      <c r="AN34" s="945"/>
      <c r="AO34" s="945"/>
      <c r="AQ34" s="945"/>
      <c r="AR34" s="900" t="s">
        <v>168</v>
      </c>
      <c r="AS34" s="949" t="s">
        <v>577</v>
      </c>
      <c r="AT34" s="974">
        <f t="shared" si="4"/>
        <v>0.64285714285714279</v>
      </c>
      <c r="AU34" s="976">
        <f t="shared" si="5"/>
        <v>0.66176470588235292</v>
      </c>
      <c r="AV34" s="976">
        <f t="shared" si="6"/>
        <v>0.79646017699115035</v>
      </c>
      <c r="AW34" s="978">
        <f t="shared" si="7"/>
        <v>1</v>
      </c>
      <c r="BA34" s="982" t="s">
        <v>2128</v>
      </c>
      <c r="BB34" s="918" t="s">
        <v>2112</v>
      </c>
    </row>
    <row r="35" spans="1:54">
      <c r="A35" s="900" t="s">
        <v>2096</v>
      </c>
      <c r="B35" s="906" t="s">
        <v>2097</v>
      </c>
      <c r="C35" s="911">
        <v>3.9e-002</v>
      </c>
      <c r="D35" s="916">
        <v>2.9000000000000001e-002</v>
      </c>
      <c r="E35" s="916">
        <v>1.6e-002</v>
      </c>
      <c r="F35" s="921">
        <v>0</v>
      </c>
      <c r="G35" s="911">
        <v>2.1000000000000001e-002</v>
      </c>
      <c r="H35" s="916">
        <v>1.7000000000000001e-002</v>
      </c>
      <c r="I35" s="921">
        <v>0</v>
      </c>
      <c r="J35" s="911">
        <v>8.0000000000000002e-003</v>
      </c>
      <c r="K35" s="921">
        <v>0</v>
      </c>
      <c r="L35" s="928">
        <v>7.5000000000000011e-002</v>
      </c>
      <c r="M35" s="932">
        <v>7.1000000000000008e-002</v>
      </c>
      <c r="N35" s="932">
        <v>5.3999999999999999e-002</v>
      </c>
      <c r="O35" s="932">
        <v>4.4000000000000004e-002</v>
      </c>
      <c r="P35" s="932">
        <v>6.7000000000000004e-002</v>
      </c>
      <c r="Q35" s="932">
        <v>6.5000000000000002e-002</v>
      </c>
      <c r="R35" s="932">
        <v>6.3e-002</v>
      </c>
      <c r="S35" s="932">
        <v>6.0999999999999999e-002</v>
      </c>
      <c r="T35" s="932">
        <v>5.7000000000000002e-002</v>
      </c>
      <c r="U35" s="932">
        <v>5.2999999999999999e-002</v>
      </c>
      <c r="V35" s="932">
        <v>5.2000000000000005e-002</v>
      </c>
      <c r="W35" s="932">
        <v>4.5999999999999999e-002</v>
      </c>
      <c r="X35" s="932">
        <v>4.8000000000000001e-002</v>
      </c>
      <c r="Y35" s="932">
        <v>4.4000000000000004e-002</v>
      </c>
      <c r="Z35" s="932">
        <v>3.6000000000000004e-002</v>
      </c>
      <c r="AA35" s="932">
        <v>4.e-002</v>
      </c>
      <c r="AB35" s="932">
        <v>3.1e-002</v>
      </c>
      <c r="AC35" s="935">
        <v>2.3e-002</v>
      </c>
      <c r="AD35" s="939">
        <v>0</v>
      </c>
      <c r="AE35" s="944">
        <v>7.0000000000000001e-003</v>
      </c>
      <c r="AF35" s="945"/>
      <c r="AG35" s="900" t="s">
        <v>2096</v>
      </c>
      <c r="AH35" s="949" t="s">
        <v>2097</v>
      </c>
      <c r="AI35" s="954">
        <f t="shared" si="0"/>
        <v>0.10666666666666666</v>
      </c>
      <c r="AJ35" s="959">
        <f t="shared" si="1"/>
        <v>0.11267605633802816</v>
      </c>
      <c r="AK35" s="959">
        <f t="shared" si="2"/>
        <v>0.14814814814814814</v>
      </c>
      <c r="AL35" s="964">
        <f t="shared" si="3"/>
        <v>0.1818181818181818</v>
      </c>
      <c r="AM35" s="945"/>
      <c r="AN35" s="945"/>
      <c r="AO35" s="945"/>
      <c r="AQ35" s="945"/>
      <c r="AR35" s="900" t="s">
        <v>2096</v>
      </c>
      <c r="AS35" s="949" t="s">
        <v>2097</v>
      </c>
      <c r="AT35" s="974">
        <f t="shared" si="4"/>
        <v>0.58666666666666667</v>
      </c>
      <c r="AU35" s="976">
        <f t="shared" si="5"/>
        <v>0.61971830985915488</v>
      </c>
      <c r="AV35" s="976">
        <f t="shared" si="6"/>
        <v>0.81481481481481488</v>
      </c>
      <c r="AW35" s="978">
        <f t="shared" si="7"/>
        <v>1</v>
      </c>
      <c r="BA35" s="983" t="s">
        <v>2096</v>
      </c>
      <c r="BB35" s="918" t="s">
        <v>1481</v>
      </c>
    </row>
    <row r="36" spans="1:54">
      <c r="A36" s="900" t="s">
        <v>731</v>
      </c>
      <c r="B36" s="906" t="s">
        <v>2098</v>
      </c>
      <c r="C36" s="911">
        <v>3.9e-002</v>
      </c>
      <c r="D36" s="916">
        <v>2.9000000000000001e-002</v>
      </c>
      <c r="E36" s="916">
        <v>1.6e-002</v>
      </c>
      <c r="F36" s="921">
        <v>0</v>
      </c>
      <c r="G36" s="911">
        <v>2.1000000000000001e-002</v>
      </c>
      <c r="H36" s="916">
        <v>1.7000000000000001e-002</v>
      </c>
      <c r="I36" s="921">
        <v>0</v>
      </c>
      <c r="J36" s="911">
        <v>8.0000000000000002e-003</v>
      </c>
      <c r="K36" s="921">
        <v>0</v>
      </c>
      <c r="L36" s="928">
        <v>7.5000000000000011e-002</v>
      </c>
      <c r="M36" s="932">
        <v>7.1000000000000008e-002</v>
      </c>
      <c r="N36" s="932">
        <v>5.3999999999999999e-002</v>
      </c>
      <c r="O36" s="932">
        <v>4.4000000000000004e-002</v>
      </c>
      <c r="P36" s="932">
        <v>6.7000000000000004e-002</v>
      </c>
      <c r="Q36" s="932">
        <v>6.5000000000000002e-002</v>
      </c>
      <c r="R36" s="932">
        <v>6.3e-002</v>
      </c>
      <c r="S36" s="932">
        <v>6.0999999999999999e-002</v>
      </c>
      <c r="T36" s="932">
        <v>5.7000000000000002e-002</v>
      </c>
      <c r="U36" s="932">
        <v>5.2999999999999999e-002</v>
      </c>
      <c r="V36" s="932">
        <v>5.2000000000000005e-002</v>
      </c>
      <c r="W36" s="932">
        <v>4.5999999999999999e-002</v>
      </c>
      <c r="X36" s="932">
        <v>4.8000000000000001e-002</v>
      </c>
      <c r="Y36" s="932">
        <v>4.4000000000000004e-002</v>
      </c>
      <c r="Z36" s="932">
        <v>3.6000000000000004e-002</v>
      </c>
      <c r="AA36" s="932">
        <v>4.e-002</v>
      </c>
      <c r="AB36" s="932">
        <v>3.1e-002</v>
      </c>
      <c r="AC36" s="935">
        <v>2.3e-002</v>
      </c>
      <c r="AD36" s="939">
        <v>0</v>
      </c>
      <c r="AE36" s="944">
        <v>7.0000000000000001e-003</v>
      </c>
      <c r="AF36" s="945"/>
      <c r="AG36" s="900" t="s">
        <v>731</v>
      </c>
      <c r="AH36" s="949" t="s">
        <v>2098</v>
      </c>
      <c r="AI36" s="954">
        <f t="shared" si="0"/>
        <v>0.10666666666666666</v>
      </c>
      <c r="AJ36" s="959">
        <f t="shared" si="1"/>
        <v>0.11267605633802816</v>
      </c>
      <c r="AK36" s="959">
        <f t="shared" si="2"/>
        <v>0.14814814814814814</v>
      </c>
      <c r="AL36" s="964">
        <f t="shared" si="3"/>
        <v>0.1818181818181818</v>
      </c>
      <c r="AM36" s="945"/>
      <c r="AN36" s="945"/>
      <c r="AO36" s="945"/>
      <c r="AQ36" s="945"/>
      <c r="AR36" s="900" t="s">
        <v>731</v>
      </c>
      <c r="AS36" s="949" t="s">
        <v>2098</v>
      </c>
      <c r="AT36" s="974">
        <f t="shared" si="4"/>
        <v>0.58666666666666667</v>
      </c>
      <c r="AU36" s="976">
        <f t="shared" si="5"/>
        <v>0.61971830985915488</v>
      </c>
      <c r="AV36" s="976">
        <f t="shared" si="6"/>
        <v>0.81481481481481488</v>
      </c>
      <c r="AW36" s="978">
        <f t="shared" si="7"/>
        <v>1</v>
      </c>
      <c r="BA36" s="982" t="s">
        <v>1672</v>
      </c>
      <c r="BB36" s="918" t="s">
        <v>2112</v>
      </c>
    </row>
    <row r="37" spans="1:54">
      <c r="A37" s="900" t="s">
        <v>2099</v>
      </c>
      <c r="B37" s="906" t="s">
        <v>2100</v>
      </c>
      <c r="C37" s="911">
        <v>3.9e-002</v>
      </c>
      <c r="D37" s="916">
        <v>2.9000000000000001e-002</v>
      </c>
      <c r="E37" s="916">
        <v>1.6e-002</v>
      </c>
      <c r="F37" s="921">
        <v>0</v>
      </c>
      <c r="G37" s="911">
        <v>2.1000000000000001e-002</v>
      </c>
      <c r="H37" s="916">
        <v>1.7000000000000001e-002</v>
      </c>
      <c r="I37" s="921">
        <v>0</v>
      </c>
      <c r="J37" s="911">
        <v>8.0000000000000002e-003</v>
      </c>
      <c r="K37" s="921">
        <v>0</v>
      </c>
      <c r="L37" s="928">
        <v>7.5000000000000011e-002</v>
      </c>
      <c r="M37" s="932">
        <v>7.1000000000000008e-002</v>
      </c>
      <c r="N37" s="932">
        <v>5.3999999999999999e-002</v>
      </c>
      <c r="O37" s="932">
        <v>4.4000000000000004e-002</v>
      </c>
      <c r="P37" s="932">
        <v>6.7000000000000004e-002</v>
      </c>
      <c r="Q37" s="932">
        <v>6.5000000000000002e-002</v>
      </c>
      <c r="R37" s="932">
        <v>6.3e-002</v>
      </c>
      <c r="S37" s="932">
        <v>6.0999999999999999e-002</v>
      </c>
      <c r="T37" s="932">
        <v>5.7000000000000002e-002</v>
      </c>
      <c r="U37" s="932">
        <v>5.2999999999999999e-002</v>
      </c>
      <c r="V37" s="932">
        <v>5.2000000000000005e-002</v>
      </c>
      <c r="W37" s="932">
        <v>4.5999999999999999e-002</v>
      </c>
      <c r="X37" s="932">
        <v>4.8000000000000001e-002</v>
      </c>
      <c r="Y37" s="932">
        <v>4.4000000000000004e-002</v>
      </c>
      <c r="Z37" s="932">
        <v>3.6000000000000004e-002</v>
      </c>
      <c r="AA37" s="932">
        <v>4.e-002</v>
      </c>
      <c r="AB37" s="932">
        <v>3.1e-002</v>
      </c>
      <c r="AC37" s="935">
        <v>2.3e-002</v>
      </c>
      <c r="AD37" s="939">
        <v>0</v>
      </c>
      <c r="AE37" s="944">
        <v>7.0000000000000001e-003</v>
      </c>
      <c r="AF37" s="945"/>
      <c r="AG37" s="900" t="s">
        <v>2099</v>
      </c>
      <c r="AH37" s="949" t="s">
        <v>2100</v>
      </c>
      <c r="AI37" s="954">
        <f t="shared" si="0"/>
        <v>0.10666666666666666</v>
      </c>
      <c r="AJ37" s="959">
        <f t="shared" si="1"/>
        <v>0.11267605633802816</v>
      </c>
      <c r="AK37" s="959">
        <f t="shared" si="2"/>
        <v>0.14814814814814814</v>
      </c>
      <c r="AL37" s="964">
        <f t="shared" si="3"/>
        <v>0.1818181818181818</v>
      </c>
      <c r="AM37" s="945"/>
      <c r="AN37" s="945"/>
      <c r="AO37" s="945"/>
      <c r="AQ37" s="945"/>
      <c r="AR37" s="900" t="s">
        <v>2099</v>
      </c>
      <c r="AS37" s="949" t="s">
        <v>2100</v>
      </c>
      <c r="AT37" s="974">
        <f t="shared" si="4"/>
        <v>0.58666666666666667</v>
      </c>
      <c r="AU37" s="976">
        <f t="shared" si="5"/>
        <v>0.61971830985915488</v>
      </c>
      <c r="AV37" s="976">
        <f t="shared" si="6"/>
        <v>0.81481481481481488</v>
      </c>
      <c r="AW37" s="978">
        <f t="shared" si="7"/>
        <v>1</v>
      </c>
      <c r="BA37" s="982" t="s">
        <v>2129</v>
      </c>
      <c r="BB37" s="918" t="s">
        <v>875</v>
      </c>
    </row>
    <row r="38" spans="1:54">
      <c r="A38" s="900" t="s">
        <v>935</v>
      </c>
      <c r="B38" s="906" t="s">
        <v>1185</v>
      </c>
      <c r="C38" s="911">
        <v>2.5999999999999999e-002</v>
      </c>
      <c r="D38" s="916">
        <v>1.9e-002</v>
      </c>
      <c r="E38" s="916">
        <v>1.e-002</v>
      </c>
      <c r="F38" s="921">
        <v>0</v>
      </c>
      <c r="G38" s="911">
        <v>1.4999999999999999e-002</v>
      </c>
      <c r="H38" s="916">
        <v>1.0999999999999999e-002</v>
      </c>
      <c r="I38" s="921">
        <v>0</v>
      </c>
      <c r="J38" s="911">
        <v>5.0000000000000001e-003</v>
      </c>
      <c r="K38" s="921">
        <v>0</v>
      </c>
      <c r="L38" s="928">
        <v>5.099999999999999e-002</v>
      </c>
      <c r="M38" s="932">
        <v>4.6999999999999993e-002</v>
      </c>
      <c r="N38" s="932">
        <v>3.5999999999999997e-002</v>
      </c>
      <c r="O38" s="932">
        <v>2.9000000000000001e-002</v>
      </c>
      <c r="P38" s="932">
        <v>4.5999999999999992e-002</v>
      </c>
      <c r="Q38" s="932">
        <v>4.3999999999999997e-002</v>
      </c>
      <c r="R38" s="932">
        <v>4.1999999999999996e-002</v>
      </c>
      <c r="S38" s="932">
        <v>3.9999999999999994e-002</v>
      </c>
      <c r="T38" s="932">
        <v>3.9e-002</v>
      </c>
      <c r="U38" s="932">
        <v>3.4999999999999996e-002</v>
      </c>
      <c r="V38" s="932">
        <v>3.5000000000000003e-002</v>
      </c>
      <c r="W38" s="932">
        <v>3.1e-002</v>
      </c>
      <c r="X38" s="932">
        <v>3.1e-002</v>
      </c>
      <c r="Y38" s="932">
        <v>3.0000000000000002e-002</v>
      </c>
      <c r="Z38" s="932">
        <v>2.4e-002</v>
      </c>
      <c r="AA38" s="932">
        <v>2.5999999999999999e-002</v>
      </c>
      <c r="AB38" s="932">
        <v>2.e-002</v>
      </c>
      <c r="AC38" s="935">
        <v>1.4999999999999999e-002</v>
      </c>
      <c r="AD38" s="939">
        <v>0</v>
      </c>
      <c r="AE38" s="944">
        <v>5.0000000000000001e-003</v>
      </c>
      <c r="AF38" s="945"/>
      <c r="AG38" s="900" t="s">
        <v>935</v>
      </c>
      <c r="AH38" s="949" t="s">
        <v>1185</v>
      </c>
      <c r="AI38" s="954">
        <f t="shared" si="0"/>
        <v>9.8039215686274536e-002</v>
      </c>
      <c r="AJ38" s="959">
        <f t="shared" si="1"/>
        <v>0.10638297872340427</v>
      </c>
      <c r="AK38" s="959">
        <f t="shared" si="2"/>
        <v>0.1388888888888889</v>
      </c>
      <c r="AL38" s="964">
        <f t="shared" si="3"/>
        <v>0.17241379310344826</v>
      </c>
      <c r="AM38" s="945"/>
      <c r="AN38" s="945"/>
      <c r="AO38" s="945"/>
      <c r="AQ38" s="945"/>
      <c r="AR38" s="900" t="s">
        <v>935</v>
      </c>
      <c r="AS38" s="949" t="s">
        <v>1185</v>
      </c>
      <c r="AT38" s="974">
        <f t="shared" si="4"/>
        <v>0.56862745098039225</v>
      </c>
      <c r="AU38" s="976">
        <f t="shared" si="5"/>
        <v>0.61702127659574479</v>
      </c>
      <c r="AV38" s="976">
        <f t="shared" si="6"/>
        <v>0.80555555555555569</v>
      </c>
      <c r="AW38" s="978">
        <f t="shared" si="7"/>
        <v>1</v>
      </c>
      <c r="BA38" s="982" t="s">
        <v>945</v>
      </c>
      <c r="BB38" s="918" t="s">
        <v>2112</v>
      </c>
    </row>
    <row r="39" spans="1:54">
      <c r="A39" s="900" t="s">
        <v>162</v>
      </c>
      <c r="B39" s="906" t="s">
        <v>2101</v>
      </c>
      <c r="C39" s="911">
        <v>2.5999999999999999e-002</v>
      </c>
      <c r="D39" s="916">
        <v>1.9e-002</v>
      </c>
      <c r="E39" s="916">
        <v>1.e-002</v>
      </c>
      <c r="F39" s="921">
        <v>0</v>
      </c>
      <c r="G39" s="911">
        <v>1.4999999999999999e-002</v>
      </c>
      <c r="H39" s="916">
        <v>1.0999999999999999e-002</v>
      </c>
      <c r="I39" s="921">
        <v>0</v>
      </c>
      <c r="J39" s="911">
        <v>5.0000000000000001e-003</v>
      </c>
      <c r="K39" s="921">
        <v>0</v>
      </c>
      <c r="L39" s="928">
        <v>5.099999999999999e-002</v>
      </c>
      <c r="M39" s="932">
        <v>4.6999999999999993e-002</v>
      </c>
      <c r="N39" s="932">
        <v>3.5999999999999997e-002</v>
      </c>
      <c r="O39" s="932">
        <v>2.9000000000000001e-002</v>
      </c>
      <c r="P39" s="932">
        <v>4.5999999999999992e-002</v>
      </c>
      <c r="Q39" s="932">
        <v>4.3999999999999997e-002</v>
      </c>
      <c r="R39" s="932">
        <v>4.1999999999999996e-002</v>
      </c>
      <c r="S39" s="932">
        <v>3.9999999999999994e-002</v>
      </c>
      <c r="T39" s="932">
        <v>3.9e-002</v>
      </c>
      <c r="U39" s="932">
        <v>3.4999999999999996e-002</v>
      </c>
      <c r="V39" s="932">
        <v>3.5000000000000003e-002</v>
      </c>
      <c r="W39" s="932">
        <v>3.1e-002</v>
      </c>
      <c r="X39" s="932">
        <v>3.1e-002</v>
      </c>
      <c r="Y39" s="932">
        <v>3.0000000000000002e-002</v>
      </c>
      <c r="Z39" s="932">
        <v>2.4e-002</v>
      </c>
      <c r="AA39" s="932">
        <v>2.5999999999999999e-002</v>
      </c>
      <c r="AB39" s="932">
        <v>2.e-002</v>
      </c>
      <c r="AC39" s="935">
        <v>1.4999999999999999e-002</v>
      </c>
      <c r="AD39" s="939">
        <v>0</v>
      </c>
      <c r="AE39" s="944">
        <v>5.0000000000000001e-003</v>
      </c>
      <c r="AF39" s="945"/>
      <c r="AG39" s="900" t="s">
        <v>162</v>
      </c>
      <c r="AH39" s="949" t="s">
        <v>2101</v>
      </c>
      <c r="AI39" s="954">
        <f t="shared" si="0"/>
        <v>9.8039215686274536e-002</v>
      </c>
      <c r="AJ39" s="959">
        <f t="shared" si="1"/>
        <v>0.10638297872340427</v>
      </c>
      <c r="AK39" s="959">
        <f t="shared" si="2"/>
        <v>0.1388888888888889</v>
      </c>
      <c r="AL39" s="964">
        <f t="shared" si="3"/>
        <v>0.17241379310344826</v>
      </c>
      <c r="AM39" s="945"/>
      <c r="AN39" s="945"/>
      <c r="AO39" s="945"/>
      <c r="AQ39" s="945"/>
      <c r="AR39" s="900" t="s">
        <v>162</v>
      </c>
      <c r="AS39" s="949" t="s">
        <v>2101</v>
      </c>
      <c r="AT39" s="974">
        <f t="shared" si="4"/>
        <v>0.56862745098039225</v>
      </c>
      <c r="AU39" s="976">
        <f t="shared" si="5"/>
        <v>0.61702127659574479</v>
      </c>
      <c r="AV39" s="976">
        <f t="shared" si="6"/>
        <v>0.80555555555555569</v>
      </c>
      <c r="AW39" s="978">
        <f t="shared" si="7"/>
        <v>1</v>
      </c>
      <c r="BA39" s="982" t="s">
        <v>2130</v>
      </c>
      <c r="BB39" s="918" t="s">
        <v>875</v>
      </c>
    </row>
    <row r="40" spans="1:54">
      <c r="A40" s="900" t="s">
        <v>819</v>
      </c>
      <c r="B40" s="906" t="s">
        <v>2102</v>
      </c>
      <c r="C40" s="911">
        <v>2.5999999999999999e-002</v>
      </c>
      <c r="D40" s="916">
        <v>1.9e-002</v>
      </c>
      <c r="E40" s="916">
        <v>1.e-002</v>
      </c>
      <c r="F40" s="921">
        <v>0</v>
      </c>
      <c r="G40" s="911">
        <v>1.4999999999999999e-002</v>
      </c>
      <c r="H40" s="916">
        <v>1.0999999999999999e-002</v>
      </c>
      <c r="I40" s="921">
        <v>0</v>
      </c>
      <c r="J40" s="911">
        <v>5.0000000000000001e-003</v>
      </c>
      <c r="K40" s="921">
        <v>0</v>
      </c>
      <c r="L40" s="928">
        <v>5.099999999999999e-002</v>
      </c>
      <c r="M40" s="932">
        <v>4.6999999999999993e-002</v>
      </c>
      <c r="N40" s="932">
        <v>3.5999999999999997e-002</v>
      </c>
      <c r="O40" s="932">
        <v>2.9000000000000001e-002</v>
      </c>
      <c r="P40" s="932">
        <v>4.5999999999999992e-002</v>
      </c>
      <c r="Q40" s="932">
        <v>4.3999999999999997e-002</v>
      </c>
      <c r="R40" s="932">
        <v>4.1999999999999996e-002</v>
      </c>
      <c r="S40" s="932">
        <v>3.9999999999999994e-002</v>
      </c>
      <c r="T40" s="932">
        <v>3.9e-002</v>
      </c>
      <c r="U40" s="932">
        <v>3.4999999999999996e-002</v>
      </c>
      <c r="V40" s="932">
        <v>3.5000000000000003e-002</v>
      </c>
      <c r="W40" s="932">
        <v>3.1e-002</v>
      </c>
      <c r="X40" s="932">
        <v>3.1e-002</v>
      </c>
      <c r="Y40" s="932">
        <v>3.0000000000000002e-002</v>
      </c>
      <c r="Z40" s="932">
        <v>2.4e-002</v>
      </c>
      <c r="AA40" s="932">
        <v>2.5999999999999999e-002</v>
      </c>
      <c r="AB40" s="932">
        <v>2.e-002</v>
      </c>
      <c r="AC40" s="935">
        <v>1.4999999999999999e-002</v>
      </c>
      <c r="AD40" s="939">
        <v>0</v>
      </c>
      <c r="AE40" s="944">
        <v>5.0000000000000001e-003</v>
      </c>
      <c r="AG40" s="900" t="s">
        <v>819</v>
      </c>
      <c r="AH40" s="949" t="s">
        <v>2102</v>
      </c>
      <c r="AI40" s="954">
        <f t="shared" si="0"/>
        <v>9.8039215686274536e-002</v>
      </c>
      <c r="AJ40" s="959">
        <f t="shared" si="1"/>
        <v>0.10638297872340427</v>
      </c>
      <c r="AK40" s="959">
        <f t="shared" si="2"/>
        <v>0.1388888888888889</v>
      </c>
      <c r="AL40" s="964">
        <f t="shared" si="3"/>
        <v>0.17241379310344826</v>
      </c>
      <c r="AN40" s="945"/>
      <c r="AR40" s="900" t="s">
        <v>819</v>
      </c>
      <c r="AS40" s="949" t="s">
        <v>2102</v>
      </c>
      <c r="AT40" s="974">
        <f t="shared" si="4"/>
        <v>0.56862745098039225</v>
      </c>
      <c r="AU40" s="976">
        <f t="shared" si="5"/>
        <v>0.61702127659574479</v>
      </c>
      <c r="AV40" s="976">
        <f t="shared" si="6"/>
        <v>0.80555555555555569</v>
      </c>
      <c r="AW40" s="978">
        <f t="shared" si="7"/>
        <v>1</v>
      </c>
      <c r="BA40" s="983" t="s">
        <v>819</v>
      </c>
      <c r="BB40" s="918" t="s">
        <v>1481</v>
      </c>
    </row>
    <row r="41" spans="1:54">
      <c r="A41" s="900" t="s">
        <v>28</v>
      </c>
      <c r="B41" s="906" t="s">
        <v>2103</v>
      </c>
      <c r="C41" s="911">
        <v>2.5999999999999999e-002</v>
      </c>
      <c r="D41" s="916">
        <v>1.9e-002</v>
      </c>
      <c r="E41" s="916">
        <v>1.e-002</v>
      </c>
      <c r="F41" s="921">
        <v>0</v>
      </c>
      <c r="G41" s="911">
        <v>1.4999999999999999e-002</v>
      </c>
      <c r="H41" s="916">
        <v>1.0999999999999999e-002</v>
      </c>
      <c r="I41" s="921">
        <v>0</v>
      </c>
      <c r="J41" s="911">
        <v>5.0000000000000001e-003</v>
      </c>
      <c r="K41" s="921">
        <v>0</v>
      </c>
      <c r="L41" s="928">
        <v>5.099999999999999e-002</v>
      </c>
      <c r="M41" s="932">
        <v>4.6999999999999993e-002</v>
      </c>
      <c r="N41" s="932">
        <v>3.5999999999999997e-002</v>
      </c>
      <c r="O41" s="932">
        <v>2.9000000000000001e-002</v>
      </c>
      <c r="P41" s="932">
        <v>4.5999999999999992e-002</v>
      </c>
      <c r="Q41" s="932">
        <v>4.3999999999999997e-002</v>
      </c>
      <c r="R41" s="932">
        <v>4.1999999999999996e-002</v>
      </c>
      <c r="S41" s="932">
        <v>3.9999999999999994e-002</v>
      </c>
      <c r="T41" s="932">
        <v>3.9e-002</v>
      </c>
      <c r="U41" s="932">
        <v>3.4999999999999996e-002</v>
      </c>
      <c r="V41" s="932">
        <v>3.5000000000000003e-002</v>
      </c>
      <c r="W41" s="932">
        <v>3.1e-002</v>
      </c>
      <c r="X41" s="932">
        <v>3.1e-002</v>
      </c>
      <c r="Y41" s="932">
        <v>3.0000000000000002e-002</v>
      </c>
      <c r="Z41" s="932">
        <v>2.4e-002</v>
      </c>
      <c r="AA41" s="932">
        <v>2.5999999999999999e-002</v>
      </c>
      <c r="AB41" s="932">
        <v>2.e-002</v>
      </c>
      <c r="AC41" s="935">
        <v>1.4999999999999999e-002</v>
      </c>
      <c r="AD41" s="939">
        <v>0</v>
      </c>
      <c r="AE41" s="944">
        <v>5.0000000000000001e-003</v>
      </c>
      <c r="AG41" s="900" t="s">
        <v>28</v>
      </c>
      <c r="AH41" s="949" t="s">
        <v>2103</v>
      </c>
      <c r="AI41" s="954">
        <f t="shared" si="0"/>
        <v>9.8039215686274536e-002</v>
      </c>
      <c r="AJ41" s="959">
        <f t="shared" si="1"/>
        <v>0.10638297872340427</v>
      </c>
      <c r="AK41" s="959">
        <f t="shared" si="2"/>
        <v>0.1388888888888889</v>
      </c>
      <c r="AL41" s="964">
        <f t="shared" si="3"/>
        <v>0.17241379310344826</v>
      </c>
      <c r="AR41" s="900" t="s">
        <v>28</v>
      </c>
      <c r="AS41" s="949" t="s">
        <v>2103</v>
      </c>
      <c r="AT41" s="974">
        <f t="shared" si="4"/>
        <v>0.56862745098039225</v>
      </c>
      <c r="AU41" s="976">
        <f t="shared" si="5"/>
        <v>0.61702127659574479</v>
      </c>
      <c r="AV41" s="976">
        <f t="shared" si="6"/>
        <v>0.80555555555555569</v>
      </c>
      <c r="AW41" s="978">
        <f t="shared" si="7"/>
        <v>1</v>
      </c>
      <c r="BA41" s="982" t="s">
        <v>28</v>
      </c>
      <c r="BB41" s="918" t="s">
        <v>2112</v>
      </c>
    </row>
    <row r="42" spans="1:54">
      <c r="A42" s="900" t="s">
        <v>34</v>
      </c>
      <c r="B42" s="906" t="s">
        <v>1153</v>
      </c>
      <c r="C42" s="911">
        <v>2.5999999999999999e-002</v>
      </c>
      <c r="D42" s="916">
        <v>1.9e-002</v>
      </c>
      <c r="E42" s="916">
        <v>1.e-002</v>
      </c>
      <c r="F42" s="921">
        <v>0</v>
      </c>
      <c r="G42" s="911">
        <v>1.4999999999999999e-002</v>
      </c>
      <c r="H42" s="916">
        <v>1.0999999999999999e-002</v>
      </c>
      <c r="I42" s="921">
        <v>0</v>
      </c>
      <c r="J42" s="911">
        <v>5.0000000000000001e-003</v>
      </c>
      <c r="K42" s="921">
        <v>0</v>
      </c>
      <c r="L42" s="928">
        <v>5.099999999999999e-002</v>
      </c>
      <c r="M42" s="932">
        <v>4.6999999999999993e-002</v>
      </c>
      <c r="N42" s="932">
        <v>3.5999999999999997e-002</v>
      </c>
      <c r="O42" s="932">
        <v>2.9000000000000001e-002</v>
      </c>
      <c r="P42" s="932">
        <v>4.5999999999999992e-002</v>
      </c>
      <c r="Q42" s="932">
        <v>4.3999999999999997e-002</v>
      </c>
      <c r="R42" s="932">
        <v>4.1999999999999996e-002</v>
      </c>
      <c r="S42" s="932">
        <v>3.9999999999999994e-002</v>
      </c>
      <c r="T42" s="932">
        <v>3.9e-002</v>
      </c>
      <c r="U42" s="932">
        <v>3.4999999999999996e-002</v>
      </c>
      <c r="V42" s="932">
        <v>3.5000000000000003e-002</v>
      </c>
      <c r="W42" s="932">
        <v>3.1e-002</v>
      </c>
      <c r="X42" s="932">
        <v>3.1e-002</v>
      </c>
      <c r="Y42" s="932">
        <v>3.0000000000000002e-002</v>
      </c>
      <c r="Z42" s="932">
        <v>2.4e-002</v>
      </c>
      <c r="AA42" s="932">
        <v>2.5999999999999999e-002</v>
      </c>
      <c r="AB42" s="932">
        <v>2.e-002</v>
      </c>
      <c r="AC42" s="935">
        <v>1.4999999999999999e-002</v>
      </c>
      <c r="AD42" s="939">
        <v>0</v>
      </c>
      <c r="AE42" s="944">
        <v>5.0000000000000001e-003</v>
      </c>
      <c r="AG42" s="900" t="s">
        <v>34</v>
      </c>
      <c r="AH42" s="949" t="s">
        <v>1153</v>
      </c>
      <c r="AI42" s="954">
        <f t="shared" si="0"/>
        <v>9.8039215686274536e-002</v>
      </c>
      <c r="AJ42" s="959">
        <f t="shared" si="1"/>
        <v>0.10638297872340427</v>
      </c>
      <c r="AK42" s="959">
        <f t="shared" si="2"/>
        <v>0.1388888888888889</v>
      </c>
      <c r="AL42" s="964">
        <f t="shared" si="3"/>
        <v>0.17241379310344826</v>
      </c>
      <c r="AR42" s="900" t="s">
        <v>34</v>
      </c>
      <c r="AS42" s="949" t="s">
        <v>1153</v>
      </c>
      <c r="AT42" s="974">
        <f t="shared" si="4"/>
        <v>0.56862745098039225</v>
      </c>
      <c r="AU42" s="976">
        <f t="shared" si="5"/>
        <v>0.61702127659574479</v>
      </c>
      <c r="AV42" s="976">
        <f t="shared" si="6"/>
        <v>0.80555555555555569</v>
      </c>
      <c r="AW42" s="978">
        <f t="shared" si="7"/>
        <v>1</v>
      </c>
      <c r="BA42" s="982" t="s">
        <v>34</v>
      </c>
      <c r="BB42" s="918" t="s">
        <v>2112</v>
      </c>
    </row>
    <row r="43" spans="1:54">
      <c r="A43" s="900" t="s">
        <v>1815</v>
      </c>
      <c r="B43" s="906" t="s">
        <v>2104</v>
      </c>
      <c r="C43" s="911">
        <v>0.13700000000000001</v>
      </c>
      <c r="D43" s="916">
        <v>0.1</v>
      </c>
      <c r="E43" s="916">
        <v>5.5e-002</v>
      </c>
      <c r="F43" s="921">
        <v>0</v>
      </c>
      <c r="G43" s="911">
        <v>6.3e-002</v>
      </c>
      <c r="H43" s="916">
        <v>4.2000000000000003e-002</v>
      </c>
      <c r="I43" s="921">
        <v>0</v>
      </c>
      <c r="J43" s="911">
        <v>2.4e-002</v>
      </c>
      <c r="K43" s="921">
        <v>0</v>
      </c>
      <c r="L43" s="928">
        <v>0.245</v>
      </c>
      <c r="M43" s="932">
        <v>0.224</v>
      </c>
      <c r="N43" s="932">
        <v>0.182</v>
      </c>
      <c r="O43" s="932">
        <v>0.14499999999999999</v>
      </c>
      <c r="P43" s="932">
        <v>0.221</v>
      </c>
      <c r="Q43" s="932">
        <v>0.20799999999999999</v>
      </c>
      <c r="R43" s="932">
        <v>0.2</v>
      </c>
      <c r="S43" s="932">
        <v>0.187</v>
      </c>
      <c r="T43" s="932">
        <v>0.184</v>
      </c>
      <c r="U43" s="932">
        <v>0.16300000000000001</v>
      </c>
      <c r="V43" s="932">
        <v>0.16299999999999998</v>
      </c>
      <c r="W43" s="932">
        <v>0.158</v>
      </c>
      <c r="X43" s="932">
        <v>0.14199999999999999</v>
      </c>
      <c r="Y43" s="932">
        <v>0.13899999999999998</v>
      </c>
      <c r="Z43" s="932">
        <v>0.12100000000000001</v>
      </c>
      <c r="AA43" s="932">
        <v>0.11800000000000001</v>
      </c>
      <c r="AB43" s="932">
        <v>0.1</v>
      </c>
      <c r="AC43" s="935">
        <v>7.5999999999999998e-002</v>
      </c>
      <c r="AD43" s="939">
        <v>0</v>
      </c>
      <c r="AE43" s="944">
        <v>2.1000000000000001e-002</v>
      </c>
      <c r="AG43" s="900" t="s">
        <v>1815</v>
      </c>
      <c r="AH43" s="949" t="s">
        <v>2104</v>
      </c>
      <c r="AI43" s="954">
        <f t="shared" si="0"/>
        <v>9.7959183673469397e-002</v>
      </c>
      <c r="AJ43" s="959">
        <f t="shared" si="1"/>
        <v>0.10714285714285714</v>
      </c>
      <c r="AK43" s="959">
        <f t="shared" si="2"/>
        <v>0.13186813186813187</v>
      </c>
      <c r="AL43" s="964">
        <f t="shared" si="3"/>
        <v>0.16551724137931037</v>
      </c>
      <c r="AR43" s="900" t="s">
        <v>1815</v>
      </c>
      <c r="AS43" s="949" t="s">
        <v>2104</v>
      </c>
      <c r="AT43" s="974">
        <f t="shared" si="4"/>
        <v>0.59183673469387754</v>
      </c>
      <c r="AU43" s="976">
        <f t="shared" si="5"/>
        <v>0.64732142857142849</v>
      </c>
      <c r="AV43" s="976">
        <f t="shared" si="6"/>
        <v>0.79670329670329665</v>
      </c>
      <c r="AW43" s="978">
        <f t="shared" si="7"/>
        <v>1</v>
      </c>
      <c r="BA43" s="982" t="s">
        <v>2131</v>
      </c>
      <c r="BB43" s="918" t="s">
        <v>2112</v>
      </c>
    </row>
    <row r="44" spans="1:54">
      <c r="A44" s="900" t="s">
        <v>2105</v>
      </c>
      <c r="B44" s="906" t="s">
        <v>2106</v>
      </c>
      <c r="C44" s="911">
        <v>5.8999999999999997e-002</v>
      </c>
      <c r="D44" s="916">
        <v>4.2999999999999997e-002</v>
      </c>
      <c r="E44" s="916">
        <v>2.3e-002</v>
      </c>
      <c r="F44" s="921">
        <v>0</v>
      </c>
      <c r="G44" s="911">
        <v>1.2e-002</v>
      </c>
      <c r="H44" s="916">
        <v>1.e-002</v>
      </c>
      <c r="I44" s="921">
        <v>0</v>
      </c>
      <c r="J44" s="911">
        <v>1.0999999999999999e-002</v>
      </c>
      <c r="K44" s="921">
        <v>0</v>
      </c>
      <c r="L44" s="928">
        <v>9.1999999999999985e-002</v>
      </c>
      <c r="M44" s="932">
        <v>8.9999999999999983e-002</v>
      </c>
      <c r="N44" s="932">
        <v>7.9999999999999988e-002</v>
      </c>
      <c r="O44" s="932">
        <v>6.3999999999999987e-002</v>
      </c>
      <c r="P44" s="932">
        <v>8.0999999999999989e-002</v>
      </c>
      <c r="Q44" s="932">
        <v>7.5999999999999984e-002</v>
      </c>
      <c r="R44" s="932">
        <v>7.8999999999999987e-002</v>
      </c>
      <c r="S44" s="932">
        <v>7.3999999999999996e-002</v>
      </c>
      <c r="T44" s="932">
        <v>6.4999999999999988e-002</v>
      </c>
      <c r="U44" s="932">
        <v>6.3e-002</v>
      </c>
      <c r="V44" s="932">
        <v>5.6000000000000001e-002</v>
      </c>
      <c r="W44" s="932">
        <v>6.8999999999999992e-002</v>
      </c>
      <c r="X44" s="932">
        <v>5.3999999999999999e-002</v>
      </c>
      <c r="Y44" s="932">
        <v>4.5000000000000005e-002</v>
      </c>
      <c r="Z44" s="932">
        <v>5.2999999999999999e-002</v>
      </c>
      <c r="AA44" s="932">
        <v>4.3000000000000003e-002</v>
      </c>
      <c r="AB44" s="932">
        <v>4.4000000000000004e-002</v>
      </c>
      <c r="AC44" s="935">
        <v>3.3000000000000002e-002</v>
      </c>
      <c r="AD44" s="939">
        <v>0</v>
      </c>
      <c r="AE44" s="944">
        <v>1.e-002</v>
      </c>
      <c r="AG44" s="900" t="s">
        <v>2105</v>
      </c>
      <c r="AH44" s="949" t="s">
        <v>2106</v>
      </c>
      <c r="AI44" s="954">
        <f t="shared" si="0"/>
        <v>0.11956521739130437</v>
      </c>
      <c r="AJ44" s="959">
        <f t="shared" si="1"/>
        <v>0.12222222222222223</v>
      </c>
      <c r="AK44" s="959">
        <f t="shared" si="2"/>
        <v>0.13750000000000001</v>
      </c>
      <c r="AL44" s="964">
        <f t="shared" si="3"/>
        <v>0.17187500000000003</v>
      </c>
      <c r="AR44" s="900" t="s">
        <v>2105</v>
      </c>
      <c r="AS44" s="949" t="s">
        <v>2106</v>
      </c>
      <c r="AT44" s="974">
        <f t="shared" si="4"/>
        <v>0.69565217391304346</v>
      </c>
      <c r="AU44" s="976">
        <f t="shared" si="5"/>
        <v>0.71111111111111114</v>
      </c>
      <c r="AV44" s="976">
        <f t="shared" si="6"/>
        <v>0.8</v>
      </c>
      <c r="AW44" s="978">
        <f t="shared" si="7"/>
        <v>1</v>
      </c>
      <c r="BA44" s="982" t="s">
        <v>2132</v>
      </c>
      <c r="BB44" s="918" t="s">
        <v>2112</v>
      </c>
    </row>
  </sheetData>
  <sheetProtection password="E85C"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topLeftCell="A172" workbookViewId="0">
      <selection activeCell="B49" sqref="B49:I49"/>
    </sheetView>
  </sheetViews>
  <sheetFormatPr defaultRowHeight="13.5"/>
  <cols>
    <col min="1" max="1" width="16.77734375" customWidth="1"/>
    <col min="3" max="3" width="14.44140625" style="893" customWidth="1"/>
    <col min="4" max="4" width="14.44140625" style="893" bestFit="1" customWidth="1"/>
  </cols>
  <sheetData>
    <row r="1" spans="1:4" ht="14.25">
      <c r="A1" s="895" t="s">
        <v>268</v>
      </c>
      <c r="C1" s="895" t="s">
        <v>319</v>
      </c>
    </row>
    <row r="2" spans="1:4" ht="14.25">
      <c r="A2" s="986" t="s">
        <v>18</v>
      </c>
      <c r="C2" s="986" t="s">
        <v>18</v>
      </c>
      <c r="D2" s="989" t="s">
        <v>301</v>
      </c>
    </row>
    <row r="3" spans="1:4">
      <c r="A3" s="987" t="s">
        <v>445</v>
      </c>
      <c r="C3" s="970" t="s">
        <v>445</v>
      </c>
      <c r="D3" s="990" t="s">
        <v>349</v>
      </c>
    </row>
    <row r="4" spans="1:4">
      <c r="A4" s="971" t="s">
        <v>37</v>
      </c>
      <c r="C4" s="971" t="s">
        <v>445</v>
      </c>
      <c r="D4" s="991" t="s">
        <v>450</v>
      </c>
    </row>
    <row r="5" spans="1:4">
      <c r="A5" s="971" t="s">
        <v>459</v>
      </c>
      <c r="C5" s="971" t="s">
        <v>445</v>
      </c>
      <c r="D5" s="991" t="s">
        <v>462</v>
      </c>
    </row>
    <row r="6" spans="1:4">
      <c r="A6" s="971" t="s">
        <v>463</v>
      </c>
      <c r="C6" s="971" t="s">
        <v>445</v>
      </c>
      <c r="D6" s="991" t="s">
        <v>467</v>
      </c>
    </row>
    <row r="7" spans="1:4">
      <c r="A7" s="971" t="s">
        <v>471</v>
      </c>
      <c r="C7" s="971" t="s">
        <v>445</v>
      </c>
      <c r="D7" s="991" t="s">
        <v>31</v>
      </c>
    </row>
    <row r="8" spans="1:4">
      <c r="A8" s="971" t="s">
        <v>472</v>
      </c>
      <c r="C8" s="971" t="s">
        <v>445</v>
      </c>
      <c r="D8" s="991" t="s">
        <v>476</v>
      </c>
    </row>
    <row r="9" spans="1:4">
      <c r="A9" s="971" t="s">
        <v>479</v>
      </c>
      <c r="C9" s="971" t="s">
        <v>445</v>
      </c>
      <c r="D9" s="991" t="s">
        <v>106</v>
      </c>
    </row>
    <row r="10" spans="1:4">
      <c r="A10" s="971" t="s">
        <v>482</v>
      </c>
      <c r="C10" s="971" t="s">
        <v>445</v>
      </c>
      <c r="D10" s="991" t="s">
        <v>485</v>
      </c>
    </row>
    <row r="11" spans="1:4">
      <c r="A11" s="971" t="s">
        <v>487</v>
      </c>
      <c r="C11" s="971" t="s">
        <v>445</v>
      </c>
      <c r="D11" s="991" t="s">
        <v>489</v>
      </c>
    </row>
    <row r="12" spans="1:4">
      <c r="A12" s="971" t="s">
        <v>493</v>
      </c>
      <c r="C12" s="971" t="s">
        <v>445</v>
      </c>
      <c r="D12" s="991" t="s">
        <v>496</v>
      </c>
    </row>
    <row r="13" spans="1:4">
      <c r="A13" s="971" t="s">
        <v>502</v>
      </c>
      <c r="C13" s="971" t="s">
        <v>445</v>
      </c>
      <c r="D13" s="991" t="s">
        <v>310</v>
      </c>
    </row>
    <row r="14" spans="1:4">
      <c r="A14" s="971" t="s">
        <v>58</v>
      </c>
      <c r="C14" s="971" t="s">
        <v>445</v>
      </c>
      <c r="D14" s="991" t="s">
        <v>503</v>
      </c>
    </row>
    <row r="15" spans="1:4">
      <c r="A15" s="971" t="s">
        <v>44</v>
      </c>
      <c r="C15" s="971" t="s">
        <v>445</v>
      </c>
      <c r="D15" s="991" t="s">
        <v>504</v>
      </c>
    </row>
    <row r="16" spans="1:4">
      <c r="A16" s="971" t="s">
        <v>429</v>
      </c>
      <c r="C16" s="971" t="s">
        <v>445</v>
      </c>
      <c r="D16" s="991" t="s">
        <v>508</v>
      </c>
    </row>
    <row r="17" spans="1:4">
      <c r="A17" s="971" t="s">
        <v>366</v>
      </c>
      <c r="C17" s="971" t="s">
        <v>445</v>
      </c>
      <c r="D17" s="991" t="s">
        <v>513</v>
      </c>
    </row>
    <row r="18" spans="1:4">
      <c r="A18" s="971" t="s">
        <v>515</v>
      </c>
      <c r="C18" s="971" t="s">
        <v>445</v>
      </c>
      <c r="D18" s="991" t="s">
        <v>519</v>
      </c>
    </row>
    <row r="19" spans="1:4">
      <c r="A19" s="971" t="s">
        <v>521</v>
      </c>
      <c r="C19" s="971" t="s">
        <v>445</v>
      </c>
      <c r="D19" s="991" t="s">
        <v>527</v>
      </c>
    </row>
    <row r="20" spans="1:4">
      <c r="A20" s="971" t="s">
        <v>411</v>
      </c>
      <c r="C20" s="971" t="s">
        <v>445</v>
      </c>
      <c r="D20" s="991" t="s">
        <v>532</v>
      </c>
    </row>
    <row r="21" spans="1:4">
      <c r="A21" s="971" t="s">
        <v>534</v>
      </c>
      <c r="C21" s="971" t="s">
        <v>445</v>
      </c>
      <c r="D21" s="991" t="s">
        <v>536</v>
      </c>
    </row>
    <row r="22" spans="1:4">
      <c r="A22" s="971" t="s">
        <v>538</v>
      </c>
      <c r="C22" s="971" t="s">
        <v>445</v>
      </c>
      <c r="D22" s="991" t="s">
        <v>540</v>
      </c>
    </row>
    <row r="23" spans="1:4">
      <c r="A23" s="971" t="s">
        <v>130</v>
      </c>
      <c r="C23" s="971" t="s">
        <v>445</v>
      </c>
      <c r="D23" s="991" t="s">
        <v>544</v>
      </c>
    </row>
    <row r="24" spans="1:4">
      <c r="A24" s="971" t="s">
        <v>546</v>
      </c>
      <c r="C24" s="971" t="s">
        <v>445</v>
      </c>
      <c r="D24" s="991" t="s">
        <v>547</v>
      </c>
    </row>
    <row r="25" spans="1:4">
      <c r="A25" s="971" t="s">
        <v>552</v>
      </c>
      <c r="C25" s="971" t="s">
        <v>445</v>
      </c>
      <c r="D25" s="991" t="s">
        <v>555</v>
      </c>
    </row>
    <row r="26" spans="1:4">
      <c r="A26" s="971" t="s">
        <v>557</v>
      </c>
      <c r="C26" s="971" t="s">
        <v>445</v>
      </c>
      <c r="D26" s="991" t="s">
        <v>561</v>
      </c>
    </row>
    <row r="27" spans="1:4">
      <c r="A27" s="971" t="s">
        <v>563</v>
      </c>
      <c r="C27" s="971" t="s">
        <v>445</v>
      </c>
      <c r="D27" s="991" t="s">
        <v>564</v>
      </c>
    </row>
    <row r="28" spans="1:4">
      <c r="A28" s="971" t="s">
        <v>565</v>
      </c>
      <c r="C28" s="971" t="s">
        <v>445</v>
      </c>
      <c r="D28" s="991" t="s">
        <v>570</v>
      </c>
    </row>
    <row r="29" spans="1:4">
      <c r="A29" s="971" t="s">
        <v>572</v>
      </c>
      <c r="C29" s="971" t="s">
        <v>445</v>
      </c>
      <c r="D29" s="991" t="s">
        <v>275</v>
      </c>
    </row>
    <row r="30" spans="1:4">
      <c r="A30" s="971" t="s">
        <v>225</v>
      </c>
      <c r="C30" s="971" t="s">
        <v>445</v>
      </c>
      <c r="D30" s="991" t="s">
        <v>576</v>
      </c>
    </row>
    <row r="31" spans="1:4">
      <c r="A31" s="971" t="s">
        <v>579</v>
      </c>
      <c r="C31" s="971" t="s">
        <v>445</v>
      </c>
      <c r="D31" s="991" t="s">
        <v>223</v>
      </c>
    </row>
    <row r="32" spans="1:4">
      <c r="A32" s="971" t="s">
        <v>583</v>
      </c>
      <c r="C32" s="971" t="s">
        <v>445</v>
      </c>
      <c r="D32" s="991" t="s">
        <v>584</v>
      </c>
    </row>
    <row r="33" spans="1:4">
      <c r="A33" s="971" t="s">
        <v>54</v>
      </c>
      <c r="C33" s="971" t="s">
        <v>445</v>
      </c>
      <c r="D33" s="991" t="s">
        <v>556</v>
      </c>
    </row>
    <row r="34" spans="1:4">
      <c r="A34" s="971" t="s">
        <v>586</v>
      </c>
      <c r="C34" s="971" t="s">
        <v>445</v>
      </c>
      <c r="D34" s="991" t="s">
        <v>587</v>
      </c>
    </row>
    <row r="35" spans="1:4">
      <c r="A35" s="971" t="s">
        <v>120</v>
      </c>
      <c r="C35" s="971" t="s">
        <v>445</v>
      </c>
      <c r="D35" s="991" t="s">
        <v>589</v>
      </c>
    </row>
    <row r="36" spans="1:4">
      <c r="A36" s="971" t="s">
        <v>590</v>
      </c>
      <c r="C36" s="971" t="s">
        <v>445</v>
      </c>
      <c r="D36" s="991" t="s">
        <v>593</v>
      </c>
    </row>
    <row r="37" spans="1:4">
      <c r="A37" s="971" t="s">
        <v>151</v>
      </c>
      <c r="C37" s="971" t="s">
        <v>445</v>
      </c>
      <c r="D37" s="991" t="s">
        <v>61</v>
      </c>
    </row>
    <row r="38" spans="1:4">
      <c r="A38" s="971" t="s">
        <v>359</v>
      </c>
      <c r="C38" s="971" t="s">
        <v>445</v>
      </c>
      <c r="D38" s="991" t="s">
        <v>599</v>
      </c>
    </row>
    <row r="39" spans="1:4">
      <c r="A39" s="971" t="s">
        <v>595</v>
      </c>
      <c r="C39" s="971" t="s">
        <v>445</v>
      </c>
      <c r="D39" s="991" t="s">
        <v>601</v>
      </c>
    </row>
    <row r="40" spans="1:4">
      <c r="A40" s="971" t="s">
        <v>608</v>
      </c>
      <c r="C40" s="971" t="s">
        <v>445</v>
      </c>
      <c r="D40" s="991" t="s">
        <v>614</v>
      </c>
    </row>
    <row r="41" spans="1:4">
      <c r="A41" s="971" t="s">
        <v>187</v>
      </c>
      <c r="C41" s="971" t="s">
        <v>445</v>
      </c>
      <c r="D41" s="991" t="s">
        <v>615</v>
      </c>
    </row>
    <row r="42" spans="1:4">
      <c r="A42" s="971" t="s">
        <v>396</v>
      </c>
      <c r="C42" s="971" t="s">
        <v>445</v>
      </c>
      <c r="D42" s="991" t="s">
        <v>619</v>
      </c>
    </row>
    <row r="43" spans="1:4">
      <c r="A43" s="971" t="s">
        <v>623</v>
      </c>
      <c r="C43" s="971" t="s">
        <v>445</v>
      </c>
      <c r="D43" s="991" t="s">
        <v>510</v>
      </c>
    </row>
    <row r="44" spans="1:4">
      <c r="A44" s="971" t="s">
        <v>629</v>
      </c>
      <c r="C44" s="971" t="s">
        <v>445</v>
      </c>
      <c r="D44" s="991" t="s">
        <v>634</v>
      </c>
    </row>
    <row r="45" spans="1:4">
      <c r="A45" s="971" t="s">
        <v>637</v>
      </c>
      <c r="C45" s="971" t="s">
        <v>445</v>
      </c>
      <c r="D45" s="991" t="s">
        <v>640</v>
      </c>
    </row>
    <row r="46" spans="1:4">
      <c r="A46" s="971" t="s">
        <v>234</v>
      </c>
      <c r="C46" s="971" t="s">
        <v>445</v>
      </c>
      <c r="D46" s="991" t="s">
        <v>641</v>
      </c>
    </row>
    <row r="47" spans="1:4">
      <c r="A47" s="971" t="s">
        <v>607</v>
      </c>
      <c r="C47" s="971" t="s">
        <v>445</v>
      </c>
      <c r="D47" s="991" t="s">
        <v>644</v>
      </c>
    </row>
    <row r="48" spans="1:4">
      <c r="A48" s="971" t="s">
        <v>126</v>
      </c>
      <c r="C48" s="971" t="s">
        <v>445</v>
      </c>
      <c r="D48" s="991" t="s">
        <v>645</v>
      </c>
    </row>
    <row r="49" spans="1:4" ht="14.25">
      <c r="A49" s="988" t="s">
        <v>93</v>
      </c>
      <c r="C49" s="971" t="s">
        <v>445</v>
      </c>
      <c r="D49" s="991" t="s">
        <v>628</v>
      </c>
    </row>
    <row r="50" spans="1:4">
      <c r="C50" s="971" t="s">
        <v>445</v>
      </c>
      <c r="D50" s="991" t="s">
        <v>453</v>
      </c>
    </row>
    <row r="51" spans="1:4">
      <c r="C51" s="971" t="s">
        <v>445</v>
      </c>
      <c r="D51" s="991" t="s">
        <v>647</v>
      </c>
    </row>
    <row r="52" spans="1:4">
      <c r="C52" s="971" t="s">
        <v>445</v>
      </c>
      <c r="D52" s="991" t="s">
        <v>652</v>
      </c>
    </row>
    <row r="53" spans="1:4">
      <c r="C53" s="971" t="s">
        <v>445</v>
      </c>
      <c r="D53" s="991" t="s">
        <v>658</v>
      </c>
    </row>
    <row r="54" spans="1:4">
      <c r="C54" s="971" t="s">
        <v>445</v>
      </c>
      <c r="D54" s="991" t="s">
        <v>387</v>
      </c>
    </row>
    <row r="55" spans="1:4">
      <c r="C55" s="971" t="s">
        <v>445</v>
      </c>
      <c r="D55" s="991" t="s">
        <v>381</v>
      </c>
    </row>
    <row r="56" spans="1:4">
      <c r="C56" s="971" t="s">
        <v>445</v>
      </c>
      <c r="D56" s="991" t="s">
        <v>164</v>
      </c>
    </row>
    <row r="57" spans="1:4">
      <c r="C57" s="971" t="s">
        <v>445</v>
      </c>
      <c r="D57" s="991" t="s">
        <v>660</v>
      </c>
    </row>
    <row r="58" spans="1:4">
      <c r="C58" s="971" t="s">
        <v>445</v>
      </c>
      <c r="D58" s="991" t="s">
        <v>664</v>
      </c>
    </row>
    <row r="59" spans="1:4">
      <c r="C59" s="971" t="s">
        <v>445</v>
      </c>
      <c r="D59" s="991" t="s">
        <v>667</v>
      </c>
    </row>
    <row r="60" spans="1:4">
      <c r="C60" s="971" t="s">
        <v>445</v>
      </c>
      <c r="D60" s="991" t="s">
        <v>670</v>
      </c>
    </row>
    <row r="61" spans="1:4">
      <c r="C61" s="971" t="s">
        <v>445</v>
      </c>
      <c r="D61" s="991" t="s">
        <v>672</v>
      </c>
    </row>
    <row r="62" spans="1:4">
      <c r="C62" s="971" t="s">
        <v>445</v>
      </c>
      <c r="D62" s="991" t="s">
        <v>674</v>
      </c>
    </row>
    <row r="63" spans="1:4">
      <c r="C63" s="971" t="s">
        <v>445</v>
      </c>
      <c r="D63" s="991" t="s">
        <v>284</v>
      </c>
    </row>
    <row r="64" spans="1:4">
      <c r="C64" s="971" t="s">
        <v>445</v>
      </c>
      <c r="D64" s="991" t="s">
        <v>357</v>
      </c>
    </row>
    <row r="65" spans="3:4">
      <c r="C65" s="971" t="s">
        <v>445</v>
      </c>
      <c r="D65" s="991" t="s">
        <v>460</v>
      </c>
    </row>
    <row r="66" spans="3:4">
      <c r="C66" s="971" t="s">
        <v>445</v>
      </c>
      <c r="D66" s="991" t="s">
        <v>348</v>
      </c>
    </row>
    <row r="67" spans="3:4">
      <c r="C67" s="971" t="s">
        <v>445</v>
      </c>
      <c r="D67" s="991" t="s">
        <v>676</v>
      </c>
    </row>
    <row r="68" spans="3:4">
      <c r="C68" s="971" t="s">
        <v>445</v>
      </c>
      <c r="D68" s="991" t="s">
        <v>678</v>
      </c>
    </row>
    <row r="69" spans="3:4">
      <c r="C69" s="971" t="s">
        <v>445</v>
      </c>
      <c r="D69" s="991" t="s">
        <v>524</v>
      </c>
    </row>
    <row r="70" spans="3:4">
      <c r="C70" s="971" t="s">
        <v>445</v>
      </c>
      <c r="D70" s="991" t="s">
        <v>679</v>
      </c>
    </row>
    <row r="71" spans="3:4">
      <c r="C71" s="971" t="s">
        <v>445</v>
      </c>
      <c r="D71" s="991" t="s">
        <v>682</v>
      </c>
    </row>
    <row r="72" spans="3:4">
      <c r="C72" s="971" t="s">
        <v>445</v>
      </c>
      <c r="D72" s="991" t="s">
        <v>684</v>
      </c>
    </row>
    <row r="73" spans="3:4">
      <c r="C73" s="971" t="s">
        <v>445</v>
      </c>
      <c r="D73" s="991" t="s">
        <v>279</v>
      </c>
    </row>
    <row r="74" spans="3:4">
      <c r="C74" s="971" t="s">
        <v>445</v>
      </c>
      <c r="D74" s="991" t="s">
        <v>247</v>
      </c>
    </row>
    <row r="75" spans="3:4">
      <c r="C75" s="971" t="s">
        <v>445</v>
      </c>
      <c r="D75" s="991" t="s">
        <v>687</v>
      </c>
    </row>
    <row r="76" spans="3:4">
      <c r="C76" s="971" t="s">
        <v>445</v>
      </c>
      <c r="D76" s="991" t="s">
        <v>596</v>
      </c>
    </row>
    <row r="77" spans="3:4">
      <c r="C77" s="971" t="s">
        <v>445</v>
      </c>
      <c r="D77" s="991" t="s">
        <v>688</v>
      </c>
    </row>
    <row r="78" spans="3:4">
      <c r="C78" s="971" t="s">
        <v>445</v>
      </c>
      <c r="D78" s="991" t="s">
        <v>624</v>
      </c>
    </row>
    <row r="79" spans="3:4">
      <c r="C79" s="971" t="s">
        <v>445</v>
      </c>
      <c r="D79" s="991" t="s">
        <v>691</v>
      </c>
    </row>
    <row r="80" spans="3:4">
      <c r="C80" s="971" t="s">
        <v>445</v>
      </c>
      <c r="D80" s="991" t="s">
        <v>696</v>
      </c>
    </row>
    <row r="81" spans="3:4">
      <c r="C81" s="971" t="s">
        <v>445</v>
      </c>
      <c r="D81" s="991" t="s">
        <v>697</v>
      </c>
    </row>
    <row r="82" spans="3:4">
      <c r="C82" s="971" t="s">
        <v>445</v>
      </c>
      <c r="D82" s="991" t="s">
        <v>10</v>
      </c>
    </row>
    <row r="83" spans="3:4">
      <c r="C83" s="971" t="s">
        <v>445</v>
      </c>
      <c r="D83" s="991" t="s">
        <v>701</v>
      </c>
    </row>
    <row r="84" spans="3:4">
      <c r="C84" s="971" t="s">
        <v>445</v>
      </c>
      <c r="D84" s="991" t="s">
        <v>707</v>
      </c>
    </row>
    <row r="85" spans="3:4">
      <c r="C85" s="971" t="s">
        <v>445</v>
      </c>
      <c r="D85" s="991" t="s">
        <v>708</v>
      </c>
    </row>
    <row r="86" spans="3:4">
      <c r="C86" s="971" t="s">
        <v>445</v>
      </c>
      <c r="D86" s="991" t="s">
        <v>473</v>
      </c>
    </row>
    <row r="87" spans="3:4">
      <c r="C87" s="971" t="s">
        <v>445</v>
      </c>
      <c r="D87" s="991" t="s">
        <v>483</v>
      </c>
    </row>
    <row r="88" spans="3:4">
      <c r="C88" s="971" t="s">
        <v>445</v>
      </c>
      <c r="D88" s="991" t="s">
        <v>104</v>
      </c>
    </row>
    <row r="89" spans="3:4">
      <c r="C89" s="971" t="s">
        <v>445</v>
      </c>
      <c r="D89" s="991" t="s">
        <v>709</v>
      </c>
    </row>
    <row r="90" spans="3:4">
      <c r="C90" s="971" t="s">
        <v>445</v>
      </c>
      <c r="D90" s="991" t="s">
        <v>712</v>
      </c>
    </row>
    <row r="91" spans="3:4">
      <c r="C91" s="971" t="s">
        <v>445</v>
      </c>
      <c r="D91" s="991" t="s">
        <v>713</v>
      </c>
    </row>
    <row r="92" spans="3:4">
      <c r="C92" s="971" t="s">
        <v>445</v>
      </c>
      <c r="D92" s="991" t="s">
        <v>715</v>
      </c>
    </row>
    <row r="93" spans="3:4">
      <c r="C93" s="971" t="s">
        <v>445</v>
      </c>
      <c r="D93" s="991" t="s">
        <v>497</v>
      </c>
    </row>
    <row r="94" spans="3:4">
      <c r="C94" s="971" t="s">
        <v>445</v>
      </c>
      <c r="D94" s="991" t="s">
        <v>661</v>
      </c>
    </row>
    <row r="95" spans="3:4">
      <c r="C95" s="971" t="s">
        <v>445</v>
      </c>
      <c r="D95" s="991" t="s">
        <v>718</v>
      </c>
    </row>
    <row r="96" spans="3:4">
      <c r="C96" s="971" t="s">
        <v>445</v>
      </c>
      <c r="D96" s="991" t="s">
        <v>719</v>
      </c>
    </row>
    <row r="97" spans="3:4">
      <c r="C97" s="971" t="s">
        <v>445</v>
      </c>
      <c r="D97" s="991" t="s">
        <v>86</v>
      </c>
    </row>
    <row r="98" spans="3:4">
      <c r="C98" s="971" t="s">
        <v>445</v>
      </c>
      <c r="D98" s="991" t="s">
        <v>393</v>
      </c>
    </row>
    <row r="99" spans="3:4">
      <c r="C99" s="971" t="s">
        <v>445</v>
      </c>
      <c r="D99" s="991" t="s">
        <v>368</v>
      </c>
    </row>
    <row r="100" spans="3:4">
      <c r="C100" s="971" t="s">
        <v>445</v>
      </c>
      <c r="D100" s="991" t="s">
        <v>23</v>
      </c>
    </row>
    <row r="101" spans="3:4">
      <c r="C101" s="971" t="s">
        <v>445</v>
      </c>
      <c r="D101" s="991" t="s">
        <v>580</v>
      </c>
    </row>
    <row r="102" spans="3:4">
      <c r="C102" s="971" t="s">
        <v>445</v>
      </c>
      <c r="D102" s="991" t="s">
        <v>720</v>
      </c>
    </row>
    <row r="103" spans="3:4">
      <c r="C103" s="971" t="s">
        <v>445</v>
      </c>
      <c r="D103" s="991" t="s">
        <v>721</v>
      </c>
    </row>
    <row r="104" spans="3:4">
      <c r="C104" s="971" t="s">
        <v>445</v>
      </c>
      <c r="D104" s="991" t="s">
        <v>724</v>
      </c>
    </row>
    <row r="105" spans="3:4">
      <c r="C105" s="971" t="s">
        <v>445</v>
      </c>
      <c r="D105" s="991" t="s">
        <v>725</v>
      </c>
    </row>
    <row r="106" spans="3:4">
      <c r="C106" s="971" t="s">
        <v>445</v>
      </c>
      <c r="D106" s="991" t="s">
        <v>732</v>
      </c>
    </row>
    <row r="107" spans="3:4">
      <c r="C107" s="971" t="s">
        <v>445</v>
      </c>
      <c r="D107" s="991" t="s">
        <v>735</v>
      </c>
    </row>
    <row r="108" spans="3:4">
      <c r="C108" s="971" t="s">
        <v>445</v>
      </c>
      <c r="D108" s="991" t="s">
        <v>736</v>
      </c>
    </row>
    <row r="109" spans="3:4">
      <c r="C109" s="971" t="s">
        <v>445</v>
      </c>
      <c r="D109" s="991" t="s">
        <v>714</v>
      </c>
    </row>
    <row r="110" spans="3:4">
      <c r="C110" s="971" t="s">
        <v>445</v>
      </c>
      <c r="D110" s="991" t="s">
        <v>742</v>
      </c>
    </row>
    <row r="111" spans="3:4">
      <c r="C111" s="971" t="s">
        <v>445</v>
      </c>
      <c r="D111" s="991" t="s">
        <v>743</v>
      </c>
    </row>
    <row r="112" spans="3:4">
      <c r="C112" s="971" t="s">
        <v>445</v>
      </c>
      <c r="D112" s="991" t="s">
        <v>745</v>
      </c>
    </row>
    <row r="113" spans="3:4">
      <c r="C113" s="971" t="s">
        <v>445</v>
      </c>
      <c r="D113" s="991" t="s">
        <v>750</v>
      </c>
    </row>
    <row r="114" spans="3:4">
      <c r="C114" s="971" t="s">
        <v>445</v>
      </c>
      <c r="D114" s="991" t="s">
        <v>755</v>
      </c>
    </row>
    <row r="115" spans="3:4">
      <c r="C115" s="971" t="s">
        <v>445</v>
      </c>
      <c r="D115" s="991" t="s">
        <v>758</v>
      </c>
    </row>
    <row r="116" spans="3:4">
      <c r="C116" s="971" t="s">
        <v>445</v>
      </c>
      <c r="D116" s="991" t="s">
        <v>355</v>
      </c>
    </row>
    <row r="117" spans="3:4">
      <c r="C117" s="971" t="s">
        <v>445</v>
      </c>
      <c r="D117" s="991" t="s">
        <v>760</v>
      </c>
    </row>
    <row r="118" spans="3:4">
      <c r="C118" s="971" t="s">
        <v>445</v>
      </c>
      <c r="D118" s="991" t="s">
        <v>761</v>
      </c>
    </row>
    <row r="119" spans="3:4">
      <c r="C119" s="971" t="s">
        <v>445</v>
      </c>
      <c r="D119" s="991" t="s">
        <v>763</v>
      </c>
    </row>
    <row r="120" spans="3:4">
      <c r="C120" s="971" t="s">
        <v>445</v>
      </c>
      <c r="D120" s="991" t="s">
        <v>8</v>
      </c>
    </row>
    <row r="121" spans="3:4">
      <c r="C121" s="971" t="s">
        <v>445</v>
      </c>
      <c r="D121" s="991" t="s">
        <v>768</v>
      </c>
    </row>
    <row r="122" spans="3:4">
      <c r="C122" s="971" t="s">
        <v>445</v>
      </c>
      <c r="D122" s="991" t="s">
        <v>770</v>
      </c>
    </row>
    <row r="123" spans="3:4">
      <c r="C123" s="971" t="s">
        <v>445</v>
      </c>
      <c r="D123" s="991" t="s">
        <v>772</v>
      </c>
    </row>
    <row r="124" spans="3:4">
      <c r="C124" s="971" t="s">
        <v>445</v>
      </c>
      <c r="D124" s="991" t="s">
        <v>403</v>
      </c>
    </row>
    <row r="125" spans="3:4">
      <c r="C125" s="971" t="s">
        <v>445</v>
      </c>
      <c r="D125" s="991" t="s">
        <v>775</v>
      </c>
    </row>
    <row r="126" spans="3:4">
      <c r="C126" s="971" t="s">
        <v>445</v>
      </c>
      <c r="D126" s="991" t="s">
        <v>133</v>
      </c>
    </row>
    <row r="127" spans="3:4">
      <c r="C127" s="971" t="s">
        <v>445</v>
      </c>
      <c r="D127" s="991" t="s">
        <v>778</v>
      </c>
    </row>
    <row r="128" spans="3:4">
      <c r="C128" s="971" t="s">
        <v>445</v>
      </c>
      <c r="D128" s="991" t="s">
        <v>780</v>
      </c>
    </row>
    <row r="129" spans="3:4">
      <c r="C129" s="971" t="s">
        <v>445</v>
      </c>
      <c r="D129" s="991" t="s">
        <v>776</v>
      </c>
    </row>
    <row r="130" spans="3:4">
      <c r="C130" s="971" t="s">
        <v>445</v>
      </c>
      <c r="D130" s="991" t="s">
        <v>782</v>
      </c>
    </row>
    <row r="131" spans="3:4">
      <c r="C131" s="971" t="s">
        <v>445</v>
      </c>
      <c r="D131" s="991" t="s">
        <v>783</v>
      </c>
    </row>
    <row r="132" spans="3:4">
      <c r="C132" s="971" t="s">
        <v>445</v>
      </c>
      <c r="D132" s="991" t="s">
        <v>786</v>
      </c>
    </row>
    <row r="133" spans="3:4">
      <c r="C133" s="971" t="s">
        <v>445</v>
      </c>
      <c r="D133" s="991" t="s">
        <v>792</v>
      </c>
    </row>
    <row r="134" spans="3:4">
      <c r="C134" s="971" t="s">
        <v>445</v>
      </c>
      <c r="D134" s="991" t="s">
        <v>796</v>
      </c>
    </row>
    <row r="135" spans="3:4">
      <c r="C135" s="971" t="s">
        <v>445</v>
      </c>
      <c r="D135" s="991" t="s">
        <v>249</v>
      </c>
    </row>
    <row r="136" spans="3:4">
      <c r="C136" s="971" t="s">
        <v>445</v>
      </c>
      <c r="D136" s="991" t="s">
        <v>286</v>
      </c>
    </row>
    <row r="137" spans="3:4">
      <c r="C137" s="971" t="s">
        <v>445</v>
      </c>
      <c r="D137" s="991" t="s">
        <v>800</v>
      </c>
    </row>
    <row r="138" spans="3:4">
      <c r="C138" s="971" t="s">
        <v>445</v>
      </c>
      <c r="D138" s="991" t="s">
        <v>803</v>
      </c>
    </row>
    <row r="139" spans="3:4">
      <c r="C139" s="971" t="s">
        <v>445</v>
      </c>
      <c r="D139" s="991" t="s">
        <v>805</v>
      </c>
    </row>
    <row r="140" spans="3:4">
      <c r="C140" s="971" t="s">
        <v>445</v>
      </c>
      <c r="D140" s="991" t="s">
        <v>808</v>
      </c>
    </row>
    <row r="141" spans="3:4">
      <c r="C141" s="971" t="s">
        <v>445</v>
      </c>
      <c r="D141" s="991" t="s">
        <v>347</v>
      </c>
    </row>
    <row r="142" spans="3:4">
      <c r="C142" s="971" t="s">
        <v>445</v>
      </c>
      <c r="D142" s="991" t="s">
        <v>815</v>
      </c>
    </row>
    <row r="143" spans="3:4">
      <c r="C143" s="971" t="s">
        <v>445</v>
      </c>
      <c r="D143" s="991" t="s">
        <v>683</v>
      </c>
    </row>
    <row r="144" spans="3:4">
      <c r="C144" s="971" t="s">
        <v>445</v>
      </c>
      <c r="D144" s="991" t="s">
        <v>817</v>
      </c>
    </row>
    <row r="145" spans="3:4">
      <c r="C145" s="971" t="s">
        <v>445</v>
      </c>
      <c r="D145" s="991" t="s">
        <v>821</v>
      </c>
    </row>
    <row r="146" spans="3:4">
      <c r="C146" s="971" t="s">
        <v>445</v>
      </c>
      <c r="D146" s="991" t="s">
        <v>309</v>
      </c>
    </row>
    <row r="147" spans="3:4">
      <c r="C147" s="971" t="s">
        <v>445</v>
      </c>
      <c r="D147" s="991" t="s">
        <v>438</v>
      </c>
    </row>
    <row r="148" spans="3:4">
      <c r="C148" s="971" t="s">
        <v>445</v>
      </c>
      <c r="D148" s="991" t="s">
        <v>822</v>
      </c>
    </row>
    <row r="149" spans="3:4">
      <c r="C149" s="971" t="s">
        <v>445</v>
      </c>
      <c r="D149" s="991" t="s">
        <v>779</v>
      </c>
    </row>
    <row r="150" spans="3:4">
      <c r="C150" s="971" t="s">
        <v>445</v>
      </c>
      <c r="D150" s="991" t="s">
        <v>826</v>
      </c>
    </row>
    <row r="151" spans="3:4">
      <c r="C151" s="971" t="s">
        <v>445</v>
      </c>
      <c r="D151" s="991" t="s">
        <v>617</v>
      </c>
    </row>
    <row r="152" spans="3:4">
      <c r="C152" s="971" t="s">
        <v>445</v>
      </c>
      <c r="D152" s="991" t="s">
        <v>828</v>
      </c>
    </row>
    <row r="153" spans="3:4">
      <c r="C153" s="971" t="s">
        <v>445</v>
      </c>
      <c r="D153" s="991" t="s">
        <v>829</v>
      </c>
    </row>
    <row r="154" spans="3:4">
      <c r="C154" s="971" t="s">
        <v>445</v>
      </c>
      <c r="D154" s="991" t="s">
        <v>836</v>
      </c>
    </row>
    <row r="155" spans="3:4">
      <c r="C155" s="971" t="s">
        <v>445</v>
      </c>
      <c r="D155" s="991" t="s">
        <v>752</v>
      </c>
    </row>
    <row r="156" spans="3:4">
      <c r="C156" s="971" t="s">
        <v>445</v>
      </c>
      <c r="D156" s="991" t="s">
        <v>838</v>
      </c>
    </row>
    <row r="157" spans="3:4">
      <c r="C157" s="971" t="s">
        <v>445</v>
      </c>
      <c r="D157" s="991" t="s">
        <v>639</v>
      </c>
    </row>
    <row r="158" spans="3:4">
      <c r="C158" s="971" t="s">
        <v>445</v>
      </c>
      <c r="D158" s="991" t="s">
        <v>840</v>
      </c>
    </row>
    <row r="159" spans="3:4">
      <c r="C159" s="971" t="s">
        <v>445</v>
      </c>
      <c r="D159" s="991" t="s">
        <v>441</v>
      </c>
    </row>
    <row r="160" spans="3:4">
      <c r="C160" s="971" t="s">
        <v>445</v>
      </c>
      <c r="D160" s="991" t="s">
        <v>846</v>
      </c>
    </row>
    <row r="161" spans="3:4">
      <c r="C161" s="971" t="s">
        <v>445</v>
      </c>
      <c r="D161" s="991" t="s">
        <v>847</v>
      </c>
    </row>
    <row r="162" spans="3:4">
      <c r="C162" s="971" t="s">
        <v>445</v>
      </c>
      <c r="D162" s="991" t="s">
        <v>849</v>
      </c>
    </row>
    <row r="163" spans="3:4">
      <c r="C163" s="971" t="s">
        <v>445</v>
      </c>
      <c r="D163" s="991" t="s">
        <v>495</v>
      </c>
    </row>
    <row r="164" spans="3:4">
      <c r="C164" s="971" t="s">
        <v>445</v>
      </c>
      <c r="D164" s="991" t="s">
        <v>452</v>
      </c>
    </row>
    <row r="165" spans="3:4">
      <c r="C165" s="971" t="s">
        <v>445</v>
      </c>
      <c r="D165" s="991" t="s">
        <v>362</v>
      </c>
    </row>
    <row r="166" spans="3:4">
      <c r="C166" s="971" t="s">
        <v>445</v>
      </c>
      <c r="D166" s="991" t="s">
        <v>851</v>
      </c>
    </row>
    <row r="167" spans="3:4">
      <c r="C167" s="971" t="s">
        <v>445</v>
      </c>
      <c r="D167" s="991" t="s">
        <v>384</v>
      </c>
    </row>
    <row r="168" spans="3:4">
      <c r="C168" s="971" t="s">
        <v>445</v>
      </c>
      <c r="D168" s="991" t="s">
        <v>435</v>
      </c>
    </row>
    <row r="169" spans="3:4">
      <c r="C169" s="971" t="s">
        <v>445</v>
      </c>
      <c r="D169" s="991" t="s">
        <v>426</v>
      </c>
    </row>
    <row r="170" spans="3:4">
      <c r="C170" s="971" t="s">
        <v>445</v>
      </c>
      <c r="D170" s="991" t="s">
        <v>852</v>
      </c>
    </row>
    <row r="171" spans="3:4">
      <c r="C171" s="971" t="s">
        <v>445</v>
      </c>
      <c r="D171" s="991" t="s">
        <v>855</v>
      </c>
    </row>
    <row r="172" spans="3:4">
      <c r="C172" s="971" t="s">
        <v>445</v>
      </c>
      <c r="D172" s="991" t="s">
        <v>744</v>
      </c>
    </row>
    <row r="173" spans="3:4">
      <c r="C173" s="971" t="s">
        <v>445</v>
      </c>
      <c r="D173" s="991" t="s">
        <v>858</v>
      </c>
    </row>
    <row r="174" spans="3:4">
      <c r="C174" s="971" t="s">
        <v>445</v>
      </c>
      <c r="D174" s="991" t="s">
        <v>860</v>
      </c>
    </row>
    <row r="175" spans="3:4">
      <c r="C175" s="971" t="s">
        <v>445</v>
      </c>
      <c r="D175" s="991" t="s">
        <v>272</v>
      </c>
    </row>
    <row r="176" spans="3:4">
      <c r="C176" s="971" t="s">
        <v>445</v>
      </c>
      <c r="D176" s="991" t="s">
        <v>861</v>
      </c>
    </row>
    <row r="177" spans="3:4">
      <c r="C177" s="971" t="s">
        <v>445</v>
      </c>
      <c r="D177" s="991" t="s">
        <v>863</v>
      </c>
    </row>
    <row r="178" spans="3:4">
      <c r="C178" s="971" t="s">
        <v>445</v>
      </c>
      <c r="D178" s="991" t="s">
        <v>759</v>
      </c>
    </row>
    <row r="179" spans="3:4">
      <c r="C179" s="971" t="s">
        <v>445</v>
      </c>
      <c r="D179" s="991" t="s">
        <v>865</v>
      </c>
    </row>
    <row r="180" spans="3:4">
      <c r="C180" s="971" t="s">
        <v>445</v>
      </c>
      <c r="D180" s="991" t="s">
        <v>794</v>
      </c>
    </row>
    <row r="181" spans="3:4">
      <c r="C181" s="971" t="s">
        <v>445</v>
      </c>
      <c r="D181" s="991" t="s">
        <v>465</v>
      </c>
    </row>
    <row r="182" spans="3:4">
      <c r="C182" s="971" t="s">
        <v>445</v>
      </c>
      <c r="D182" s="991" t="s">
        <v>867</v>
      </c>
    </row>
    <row r="183" spans="3:4">
      <c r="C183" s="971" t="s">
        <v>445</v>
      </c>
      <c r="D183" s="991" t="s">
        <v>816</v>
      </c>
    </row>
    <row r="184" spans="3:4">
      <c r="C184" s="971" t="s">
        <v>445</v>
      </c>
      <c r="D184" s="991" t="s">
        <v>869</v>
      </c>
    </row>
    <row r="185" spans="3:4">
      <c r="C185" s="971" t="s">
        <v>445</v>
      </c>
      <c r="D185" s="991" t="s">
        <v>878</v>
      </c>
    </row>
    <row r="186" spans="3:4">
      <c r="C186" s="971" t="s">
        <v>445</v>
      </c>
      <c r="D186" s="991" t="s">
        <v>880</v>
      </c>
    </row>
    <row r="187" spans="3:4">
      <c r="C187" s="971" t="s">
        <v>445</v>
      </c>
      <c r="D187" s="991" t="s">
        <v>883</v>
      </c>
    </row>
    <row r="188" spans="3:4">
      <c r="C188" s="971" t="s">
        <v>37</v>
      </c>
      <c r="D188" s="991" t="s">
        <v>884</v>
      </c>
    </row>
    <row r="189" spans="3:4">
      <c r="C189" s="971" t="s">
        <v>37</v>
      </c>
      <c r="D189" s="991" t="s">
        <v>316</v>
      </c>
    </row>
    <row r="190" spans="3:4">
      <c r="C190" s="971" t="s">
        <v>37</v>
      </c>
      <c r="D190" s="991" t="s">
        <v>193</v>
      </c>
    </row>
    <row r="191" spans="3:4">
      <c r="C191" s="971" t="s">
        <v>37</v>
      </c>
      <c r="D191" s="991" t="s">
        <v>886</v>
      </c>
    </row>
    <row r="192" spans="3:4">
      <c r="C192" s="971" t="s">
        <v>37</v>
      </c>
      <c r="D192" s="991" t="s">
        <v>887</v>
      </c>
    </row>
    <row r="193" spans="3:4">
      <c r="C193" s="971" t="s">
        <v>37</v>
      </c>
      <c r="D193" s="991" t="s">
        <v>553</v>
      </c>
    </row>
    <row r="194" spans="3:4">
      <c r="C194" s="971" t="s">
        <v>37</v>
      </c>
      <c r="D194" s="991" t="s">
        <v>370</v>
      </c>
    </row>
    <row r="195" spans="3:4">
      <c r="C195" s="971" t="s">
        <v>37</v>
      </c>
      <c r="D195" s="991" t="s">
        <v>716</v>
      </c>
    </row>
    <row r="196" spans="3:4">
      <c r="C196" s="971" t="s">
        <v>37</v>
      </c>
      <c r="D196" s="991" t="s">
        <v>531</v>
      </c>
    </row>
    <row r="197" spans="3:4">
      <c r="C197" s="971" t="s">
        <v>37</v>
      </c>
      <c r="D197" s="991" t="s">
        <v>889</v>
      </c>
    </row>
    <row r="198" spans="3:4">
      <c r="C198" s="971" t="s">
        <v>37</v>
      </c>
      <c r="D198" s="991" t="s">
        <v>785</v>
      </c>
    </row>
    <row r="199" spans="3:4">
      <c r="C199" s="971" t="s">
        <v>37</v>
      </c>
      <c r="D199" s="991" t="s">
        <v>492</v>
      </c>
    </row>
    <row r="200" spans="3:4">
      <c r="C200" s="971" t="s">
        <v>37</v>
      </c>
      <c r="D200" s="991" t="s">
        <v>29</v>
      </c>
    </row>
    <row r="201" spans="3:4">
      <c r="C201" s="971" t="s">
        <v>37</v>
      </c>
      <c r="D201" s="991" t="s">
        <v>895</v>
      </c>
    </row>
    <row r="202" spans="3:4">
      <c r="C202" s="971" t="s">
        <v>37</v>
      </c>
      <c r="D202" s="991" t="s">
        <v>896</v>
      </c>
    </row>
    <row r="203" spans="3:4">
      <c r="C203" s="971" t="s">
        <v>37</v>
      </c>
      <c r="D203" s="991" t="s">
        <v>870</v>
      </c>
    </row>
    <row r="204" spans="3:4">
      <c r="C204" s="971" t="s">
        <v>37</v>
      </c>
      <c r="D204" s="991" t="s">
        <v>899</v>
      </c>
    </row>
    <row r="205" spans="3:4">
      <c r="C205" s="971" t="s">
        <v>37</v>
      </c>
      <c r="D205" s="991" t="s">
        <v>901</v>
      </c>
    </row>
    <row r="206" spans="3:4">
      <c r="C206" s="971" t="s">
        <v>37</v>
      </c>
      <c r="D206" s="991" t="s">
        <v>905</v>
      </c>
    </row>
    <row r="207" spans="3:4">
      <c r="C207" s="971" t="s">
        <v>37</v>
      </c>
      <c r="D207" s="991" t="s">
        <v>434</v>
      </c>
    </row>
    <row r="208" spans="3:4">
      <c r="C208" s="971" t="s">
        <v>37</v>
      </c>
      <c r="D208" s="991" t="s">
        <v>908</v>
      </c>
    </row>
    <row r="209" spans="3:4">
      <c r="C209" s="971" t="s">
        <v>37</v>
      </c>
      <c r="D209" s="991" t="s">
        <v>911</v>
      </c>
    </row>
    <row r="210" spans="3:4">
      <c r="C210" s="971" t="s">
        <v>37</v>
      </c>
      <c r="D210" s="991" t="s">
        <v>912</v>
      </c>
    </row>
    <row r="211" spans="3:4">
      <c r="C211" s="971" t="s">
        <v>37</v>
      </c>
      <c r="D211" s="991" t="s">
        <v>681</v>
      </c>
    </row>
    <row r="212" spans="3:4">
      <c r="C212" s="971" t="s">
        <v>37</v>
      </c>
      <c r="D212" s="991" t="s">
        <v>702</v>
      </c>
    </row>
    <row r="213" spans="3:4">
      <c r="C213" s="971" t="s">
        <v>37</v>
      </c>
      <c r="D213" s="991" t="s">
        <v>916</v>
      </c>
    </row>
    <row r="214" spans="3:4">
      <c r="C214" s="971" t="s">
        <v>37</v>
      </c>
      <c r="D214" s="991" t="s">
        <v>900</v>
      </c>
    </row>
    <row r="215" spans="3:4">
      <c r="C215" s="971" t="s">
        <v>37</v>
      </c>
      <c r="D215" s="991" t="s">
        <v>917</v>
      </c>
    </row>
    <row r="216" spans="3:4">
      <c r="C216" s="971" t="s">
        <v>37</v>
      </c>
      <c r="D216" s="991" t="s">
        <v>918</v>
      </c>
    </row>
    <row r="217" spans="3:4">
      <c r="C217" s="971" t="s">
        <v>37</v>
      </c>
      <c r="D217" s="991" t="s">
        <v>922</v>
      </c>
    </row>
    <row r="218" spans="3:4">
      <c r="C218" s="971" t="s">
        <v>37</v>
      </c>
      <c r="D218" s="991" t="s">
        <v>112</v>
      </c>
    </row>
    <row r="219" spans="3:4">
      <c r="C219" s="971" t="s">
        <v>37</v>
      </c>
      <c r="D219" s="991" t="s">
        <v>451</v>
      </c>
    </row>
    <row r="220" spans="3:4">
      <c r="C220" s="971" t="s">
        <v>37</v>
      </c>
      <c r="D220" s="991" t="s">
        <v>926</v>
      </c>
    </row>
    <row r="221" spans="3:4">
      <c r="C221" s="971" t="s">
        <v>37</v>
      </c>
      <c r="D221" s="991" t="s">
        <v>767</v>
      </c>
    </row>
    <row r="222" spans="3:4">
      <c r="C222" s="971" t="s">
        <v>37</v>
      </c>
      <c r="D222" s="991" t="s">
        <v>932</v>
      </c>
    </row>
    <row r="223" spans="3:4">
      <c r="C223" s="971" t="s">
        <v>37</v>
      </c>
      <c r="D223" s="991" t="s">
        <v>346</v>
      </c>
    </row>
    <row r="224" spans="3:4">
      <c r="C224" s="971" t="s">
        <v>37</v>
      </c>
      <c r="D224" s="991" t="s">
        <v>568</v>
      </c>
    </row>
    <row r="225" spans="3:4">
      <c r="C225" s="971" t="s">
        <v>37</v>
      </c>
      <c r="D225" s="991" t="s">
        <v>933</v>
      </c>
    </row>
    <row r="226" spans="3:4">
      <c r="C226" s="971" t="s">
        <v>37</v>
      </c>
      <c r="D226" s="991" t="s">
        <v>520</v>
      </c>
    </row>
    <row r="227" spans="3:4">
      <c r="C227" s="971" t="s">
        <v>37</v>
      </c>
      <c r="D227" s="991" t="s">
        <v>941</v>
      </c>
    </row>
    <row r="228" spans="3:4">
      <c r="C228" s="971" t="s">
        <v>459</v>
      </c>
      <c r="D228" s="991" t="s">
        <v>942</v>
      </c>
    </row>
    <row r="229" spans="3:4">
      <c r="C229" s="971" t="s">
        <v>459</v>
      </c>
      <c r="D229" s="991" t="s">
        <v>559</v>
      </c>
    </row>
    <row r="230" spans="3:4">
      <c r="C230" s="971" t="s">
        <v>459</v>
      </c>
      <c r="D230" s="991" t="s">
        <v>946</v>
      </c>
    </row>
    <row r="231" spans="3:4">
      <c r="C231" s="971" t="s">
        <v>459</v>
      </c>
      <c r="D231" s="991" t="s">
        <v>948</v>
      </c>
    </row>
    <row r="232" spans="3:4">
      <c r="C232" s="971" t="s">
        <v>459</v>
      </c>
      <c r="D232" s="991" t="s">
        <v>914</v>
      </c>
    </row>
    <row r="233" spans="3:4">
      <c r="C233" s="971" t="s">
        <v>459</v>
      </c>
      <c r="D233" s="991" t="s">
        <v>952</v>
      </c>
    </row>
    <row r="234" spans="3:4">
      <c r="C234" s="971" t="s">
        <v>459</v>
      </c>
      <c r="D234" s="991" t="s">
        <v>789</v>
      </c>
    </row>
    <row r="235" spans="3:4">
      <c r="C235" s="971" t="s">
        <v>459</v>
      </c>
      <c r="D235" s="991" t="s">
        <v>954</v>
      </c>
    </row>
    <row r="236" spans="3:4">
      <c r="C236" s="971" t="s">
        <v>459</v>
      </c>
      <c r="D236" s="991" t="s">
        <v>956</v>
      </c>
    </row>
    <row r="237" spans="3:4">
      <c r="C237" s="971" t="s">
        <v>459</v>
      </c>
      <c r="D237" s="991" t="s">
        <v>449</v>
      </c>
    </row>
    <row r="238" spans="3:4">
      <c r="C238" s="971" t="s">
        <v>459</v>
      </c>
      <c r="D238" s="991" t="s">
        <v>549</v>
      </c>
    </row>
    <row r="239" spans="3:4">
      <c r="C239" s="971" t="s">
        <v>459</v>
      </c>
      <c r="D239" s="991" t="s">
        <v>657</v>
      </c>
    </row>
    <row r="240" spans="3:4">
      <c r="C240" s="971" t="s">
        <v>459</v>
      </c>
      <c r="D240" s="991" t="s">
        <v>144</v>
      </c>
    </row>
    <row r="241" spans="3:4">
      <c r="C241" s="971" t="s">
        <v>459</v>
      </c>
      <c r="D241" s="991" t="s">
        <v>231</v>
      </c>
    </row>
    <row r="242" spans="3:4">
      <c r="C242" s="971" t="s">
        <v>459</v>
      </c>
      <c r="D242" s="991" t="s">
        <v>125</v>
      </c>
    </row>
    <row r="243" spans="3:4">
      <c r="C243" s="971" t="s">
        <v>459</v>
      </c>
      <c r="D243" s="991" t="s">
        <v>567</v>
      </c>
    </row>
    <row r="244" spans="3:4">
      <c r="C244" s="971" t="s">
        <v>459</v>
      </c>
      <c r="D244" s="991" t="s">
        <v>961</v>
      </c>
    </row>
    <row r="245" spans="3:4">
      <c r="C245" s="971" t="s">
        <v>459</v>
      </c>
      <c r="D245" s="991" t="s">
        <v>962</v>
      </c>
    </row>
    <row r="246" spans="3:4">
      <c r="C246" s="971" t="s">
        <v>459</v>
      </c>
      <c r="D246" s="991" t="s">
        <v>963</v>
      </c>
    </row>
    <row r="247" spans="3:4">
      <c r="C247" s="971" t="s">
        <v>459</v>
      </c>
      <c r="D247" s="991" t="s">
        <v>964</v>
      </c>
    </row>
    <row r="248" spans="3:4">
      <c r="C248" s="971" t="s">
        <v>459</v>
      </c>
      <c r="D248" s="991" t="s">
        <v>662</v>
      </c>
    </row>
    <row r="249" spans="3:4">
      <c r="C249" s="971" t="s">
        <v>459</v>
      </c>
      <c r="D249" s="991" t="s">
        <v>967</v>
      </c>
    </row>
    <row r="250" spans="3:4">
      <c r="C250" s="971" t="s">
        <v>459</v>
      </c>
      <c r="D250" s="991" t="s">
        <v>972</v>
      </c>
    </row>
    <row r="251" spans="3:4">
      <c r="C251" s="971" t="s">
        <v>459</v>
      </c>
      <c r="D251" s="991" t="s">
        <v>974</v>
      </c>
    </row>
    <row r="252" spans="3:4">
      <c r="C252" s="971" t="s">
        <v>459</v>
      </c>
      <c r="D252" s="991" t="s">
        <v>976</v>
      </c>
    </row>
    <row r="253" spans="3:4">
      <c r="C253" s="971" t="s">
        <v>459</v>
      </c>
      <c r="D253" s="991" t="s">
        <v>550</v>
      </c>
    </row>
    <row r="254" spans="3:4">
      <c r="C254" s="971" t="s">
        <v>459</v>
      </c>
      <c r="D254" s="991" t="s">
        <v>978</v>
      </c>
    </row>
    <row r="255" spans="3:4">
      <c r="C255" s="971" t="s">
        <v>459</v>
      </c>
      <c r="D255" s="991" t="s">
        <v>746</v>
      </c>
    </row>
    <row r="256" spans="3:4">
      <c r="C256" s="971" t="s">
        <v>459</v>
      </c>
      <c r="D256" s="991" t="s">
        <v>163</v>
      </c>
    </row>
    <row r="257" spans="3:4">
      <c r="C257" s="971" t="s">
        <v>459</v>
      </c>
      <c r="D257" s="991" t="s">
        <v>11</v>
      </c>
    </row>
    <row r="258" spans="3:4">
      <c r="C258" s="971" t="s">
        <v>459</v>
      </c>
      <c r="D258" s="991" t="s">
        <v>983</v>
      </c>
    </row>
    <row r="259" spans="3:4">
      <c r="C259" s="971" t="s">
        <v>459</v>
      </c>
      <c r="D259" s="991" t="s">
        <v>505</v>
      </c>
    </row>
    <row r="260" spans="3:4">
      <c r="C260" s="971" t="s">
        <v>459</v>
      </c>
      <c r="D260" s="991" t="s">
        <v>824</v>
      </c>
    </row>
    <row r="261" spans="3:4">
      <c r="C261" s="971" t="s">
        <v>463</v>
      </c>
      <c r="D261" s="991" t="s">
        <v>578</v>
      </c>
    </row>
    <row r="262" spans="3:4">
      <c r="C262" s="971" t="s">
        <v>463</v>
      </c>
      <c r="D262" s="991" t="s">
        <v>984</v>
      </c>
    </row>
    <row r="263" spans="3:4">
      <c r="C263" s="971" t="s">
        <v>463</v>
      </c>
      <c r="D263" s="991" t="s">
        <v>985</v>
      </c>
    </row>
    <row r="264" spans="3:4">
      <c r="C264" s="971" t="s">
        <v>463</v>
      </c>
      <c r="D264" s="991" t="s">
        <v>62</v>
      </c>
    </row>
    <row r="265" spans="3:4">
      <c r="C265" s="971" t="s">
        <v>463</v>
      </c>
      <c r="D265" s="991" t="s">
        <v>957</v>
      </c>
    </row>
    <row r="266" spans="3:4">
      <c r="C266" s="971" t="s">
        <v>463</v>
      </c>
      <c r="D266" s="991" t="s">
        <v>138</v>
      </c>
    </row>
    <row r="267" spans="3:4">
      <c r="C267" s="971" t="s">
        <v>463</v>
      </c>
      <c r="D267" s="991" t="s">
        <v>987</v>
      </c>
    </row>
    <row r="268" spans="3:4">
      <c r="C268" s="971" t="s">
        <v>463</v>
      </c>
      <c r="D268" s="991" t="s">
        <v>424</v>
      </c>
    </row>
    <row r="269" spans="3:4">
      <c r="C269" s="971" t="s">
        <v>463</v>
      </c>
      <c r="D269" s="991" t="s">
        <v>327</v>
      </c>
    </row>
    <row r="270" spans="3:4">
      <c r="C270" s="971" t="s">
        <v>463</v>
      </c>
      <c r="D270" s="991" t="s">
        <v>988</v>
      </c>
    </row>
    <row r="271" spans="3:4">
      <c r="C271" s="971" t="s">
        <v>463</v>
      </c>
      <c r="D271" s="991" t="s">
        <v>75</v>
      </c>
    </row>
    <row r="272" spans="3:4">
      <c r="C272" s="971" t="s">
        <v>463</v>
      </c>
      <c r="D272" s="991" t="s">
        <v>989</v>
      </c>
    </row>
    <row r="273" spans="3:4">
      <c r="C273" s="971" t="s">
        <v>463</v>
      </c>
      <c r="D273" s="991" t="s">
        <v>259</v>
      </c>
    </row>
    <row r="274" spans="3:4">
      <c r="C274" s="971" t="s">
        <v>463</v>
      </c>
      <c r="D274" s="991" t="s">
        <v>995</v>
      </c>
    </row>
    <row r="275" spans="3:4">
      <c r="C275" s="971" t="s">
        <v>463</v>
      </c>
      <c r="D275" s="991" t="s">
        <v>998</v>
      </c>
    </row>
    <row r="276" spans="3:4">
      <c r="C276" s="971" t="s">
        <v>463</v>
      </c>
      <c r="D276" s="991" t="s">
        <v>336</v>
      </c>
    </row>
    <row r="277" spans="3:4">
      <c r="C277" s="971" t="s">
        <v>463</v>
      </c>
      <c r="D277" s="991" t="s">
        <v>844</v>
      </c>
    </row>
    <row r="278" spans="3:4">
      <c r="C278" s="971" t="s">
        <v>463</v>
      </c>
      <c r="D278" s="991" t="s">
        <v>1000</v>
      </c>
    </row>
    <row r="279" spans="3:4">
      <c r="C279" s="971" t="s">
        <v>463</v>
      </c>
      <c r="D279" s="991" t="s">
        <v>993</v>
      </c>
    </row>
    <row r="280" spans="3:4">
      <c r="C280" s="971" t="s">
        <v>463</v>
      </c>
      <c r="D280" s="991" t="s">
        <v>698</v>
      </c>
    </row>
    <row r="281" spans="3:4">
      <c r="C281" s="971" t="s">
        <v>463</v>
      </c>
      <c r="D281" s="991" t="s">
        <v>1002</v>
      </c>
    </row>
    <row r="282" spans="3:4">
      <c r="C282" s="971" t="s">
        <v>463</v>
      </c>
      <c r="D282" s="991" t="s">
        <v>613</v>
      </c>
    </row>
    <row r="283" spans="3:4">
      <c r="C283" s="971" t="s">
        <v>463</v>
      </c>
      <c r="D283" s="991" t="s">
        <v>1003</v>
      </c>
    </row>
    <row r="284" spans="3:4">
      <c r="C284" s="971" t="s">
        <v>463</v>
      </c>
      <c r="D284" s="991" t="s">
        <v>1005</v>
      </c>
    </row>
    <row r="285" spans="3:4">
      <c r="C285" s="971" t="s">
        <v>463</v>
      </c>
      <c r="D285" s="991" t="s">
        <v>558</v>
      </c>
    </row>
    <row r="286" spans="3:4">
      <c r="C286" s="971" t="s">
        <v>463</v>
      </c>
      <c r="D286" s="991" t="s">
        <v>920</v>
      </c>
    </row>
    <row r="287" spans="3:4">
      <c r="C287" s="971" t="s">
        <v>463</v>
      </c>
      <c r="D287" s="991" t="s">
        <v>936</v>
      </c>
    </row>
    <row r="288" spans="3:4">
      <c r="C288" s="971" t="s">
        <v>463</v>
      </c>
      <c r="D288" s="991" t="s">
        <v>923</v>
      </c>
    </row>
    <row r="289" spans="3:4">
      <c r="C289" s="971" t="s">
        <v>463</v>
      </c>
      <c r="D289" s="991" t="s">
        <v>1006</v>
      </c>
    </row>
    <row r="290" spans="3:4">
      <c r="C290" s="971" t="s">
        <v>463</v>
      </c>
      <c r="D290" s="991" t="s">
        <v>216</v>
      </c>
    </row>
    <row r="291" spans="3:4">
      <c r="C291" s="971" t="s">
        <v>463</v>
      </c>
      <c r="D291" s="991" t="s">
        <v>764</v>
      </c>
    </row>
    <row r="292" spans="3:4">
      <c r="C292" s="971" t="s">
        <v>463</v>
      </c>
      <c r="D292" s="991" t="s">
        <v>602</v>
      </c>
    </row>
    <row r="293" spans="3:4">
      <c r="C293" s="971" t="s">
        <v>463</v>
      </c>
      <c r="D293" s="991" t="s">
        <v>1010</v>
      </c>
    </row>
    <row r="294" spans="3:4">
      <c r="C294" s="971" t="s">
        <v>463</v>
      </c>
      <c r="D294" s="991" t="s">
        <v>1012</v>
      </c>
    </row>
    <row r="295" spans="3:4">
      <c r="C295" s="971" t="s">
        <v>463</v>
      </c>
      <c r="D295" s="991" t="s">
        <v>909</v>
      </c>
    </row>
    <row r="296" spans="3:4">
      <c r="C296" s="971" t="s">
        <v>471</v>
      </c>
      <c r="D296" s="991" t="s">
        <v>1014</v>
      </c>
    </row>
    <row r="297" spans="3:4">
      <c r="C297" s="971" t="s">
        <v>471</v>
      </c>
      <c r="D297" s="991" t="s">
        <v>464</v>
      </c>
    </row>
    <row r="298" spans="3:4">
      <c r="C298" s="971" t="s">
        <v>471</v>
      </c>
      <c r="D298" s="991" t="s">
        <v>574</v>
      </c>
    </row>
    <row r="299" spans="3:4">
      <c r="C299" s="971" t="s">
        <v>471</v>
      </c>
      <c r="D299" s="991" t="s">
        <v>930</v>
      </c>
    </row>
    <row r="300" spans="3:4">
      <c r="C300" s="971" t="s">
        <v>471</v>
      </c>
      <c r="D300" s="991" t="s">
        <v>871</v>
      </c>
    </row>
    <row r="301" spans="3:4">
      <c r="C301" s="971" t="s">
        <v>471</v>
      </c>
      <c r="D301" s="991" t="s">
        <v>1019</v>
      </c>
    </row>
    <row r="302" spans="3:4">
      <c r="C302" s="971" t="s">
        <v>471</v>
      </c>
      <c r="D302" s="991" t="s">
        <v>773</v>
      </c>
    </row>
    <row r="303" spans="3:4">
      <c r="C303" s="971" t="s">
        <v>471</v>
      </c>
      <c r="D303" s="991" t="s">
        <v>594</v>
      </c>
    </row>
    <row r="304" spans="3:4">
      <c r="C304" s="971" t="s">
        <v>471</v>
      </c>
      <c r="D304" s="991" t="s">
        <v>481</v>
      </c>
    </row>
    <row r="305" spans="3:4">
      <c r="C305" s="971" t="s">
        <v>471</v>
      </c>
      <c r="D305" s="991" t="s">
        <v>244</v>
      </c>
    </row>
    <row r="306" spans="3:4">
      <c r="C306" s="971" t="s">
        <v>471</v>
      </c>
      <c r="D306" s="991" t="s">
        <v>1020</v>
      </c>
    </row>
    <row r="307" spans="3:4">
      <c r="C307" s="971" t="s">
        <v>471</v>
      </c>
      <c r="D307" s="991" t="s">
        <v>1021</v>
      </c>
    </row>
    <row r="308" spans="3:4">
      <c r="C308" s="971" t="s">
        <v>471</v>
      </c>
      <c r="D308" s="991" t="s">
        <v>1022</v>
      </c>
    </row>
    <row r="309" spans="3:4">
      <c r="C309" s="971" t="s">
        <v>471</v>
      </c>
      <c r="D309" s="991" t="s">
        <v>1023</v>
      </c>
    </row>
    <row r="310" spans="3:4">
      <c r="C310" s="971" t="s">
        <v>471</v>
      </c>
      <c r="D310" s="991" t="s">
        <v>1024</v>
      </c>
    </row>
    <row r="311" spans="3:4">
      <c r="C311" s="971" t="s">
        <v>471</v>
      </c>
      <c r="D311" s="991" t="s">
        <v>49</v>
      </c>
    </row>
    <row r="312" spans="3:4">
      <c r="C312" s="971" t="s">
        <v>471</v>
      </c>
      <c r="D312" s="991" t="s">
        <v>443</v>
      </c>
    </row>
    <row r="313" spans="3:4">
      <c r="C313" s="971" t="s">
        <v>471</v>
      </c>
      <c r="D313" s="991" t="s">
        <v>1027</v>
      </c>
    </row>
    <row r="314" spans="3:4">
      <c r="C314" s="971" t="s">
        <v>471</v>
      </c>
      <c r="D314" s="991" t="s">
        <v>1031</v>
      </c>
    </row>
    <row r="315" spans="3:4">
      <c r="C315" s="971" t="s">
        <v>471</v>
      </c>
      <c r="D315" s="991" t="s">
        <v>146</v>
      </c>
    </row>
    <row r="316" spans="3:4">
      <c r="C316" s="971" t="s">
        <v>471</v>
      </c>
      <c r="D316" s="991" t="s">
        <v>90</v>
      </c>
    </row>
    <row r="317" spans="3:4">
      <c r="C317" s="971" t="s">
        <v>471</v>
      </c>
      <c r="D317" s="991" t="s">
        <v>903</v>
      </c>
    </row>
    <row r="318" spans="3:4">
      <c r="C318" s="971" t="s">
        <v>471</v>
      </c>
      <c r="D318" s="991" t="s">
        <v>1034</v>
      </c>
    </row>
    <row r="319" spans="3:4">
      <c r="C319" s="971" t="s">
        <v>471</v>
      </c>
      <c r="D319" s="991" t="s">
        <v>343</v>
      </c>
    </row>
    <row r="320" spans="3:4">
      <c r="C320" s="971" t="s">
        <v>471</v>
      </c>
      <c r="D320" s="991" t="s">
        <v>385</v>
      </c>
    </row>
    <row r="321" spans="3:4">
      <c r="C321" s="971" t="s">
        <v>472</v>
      </c>
      <c r="D321" s="991" t="s">
        <v>1035</v>
      </c>
    </row>
    <row r="322" spans="3:4">
      <c r="C322" s="971" t="s">
        <v>472</v>
      </c>
      <c r="D322" s="991" t="s">
        <v>1001</v>
      </c>
    </row>
    <row r="323" spans="3:4">
      <c r="C323" s="971" t="s">
        <v>472</v>
      </c>
      <c r="D323" s="991" t="s">
        <v>188</v>
      </c>
    </row>
    <row r="324" spans="3:4">
      <c r="C324" s="971" t="s">
        <v>472</v>
      </c>
      <c r="D324" s="991" t="s">
        <v>1036</v>
      </c>
    </row>
    <row r="325" spans="3:4">
      <c r="C325" s="971" t="s">
        <v>472</v>
      </c>
      <c r="D325" s="991" t="s">
        <v>1040</v>
      </c>
    </row>
    <row r="326" spans="3:4">
      <c r="C326" s="971" t="s">
        <v>472</v>
      </c>
      <c r="D326" s="991" t="s">
        <v>1043</v>
      </c>
    </row>
    <row r="327" spans="3:4">
      <c r="C327" s="971" t="s">
        <v>472</v>
      </c>
      <c r="D327" s="991" t="s">
        <v>1046</v>
      </c>
    </row>
    <row r="328" spans="3:4">
      <c r="C328" s="971" t="s">
        <v>472</v>
      </c>
      <c r="D328" s="991" t="s">
        <v>530</v>
      </c>
    </row>
    <row r="329" spans="3:4">
      <c r="C329" s="971" t="s">
        <v>472</v>
      </c>
      <c r="D329" s="991" t="s">
        <v>1047</v>
      </c>
    </row>
    <row r="330" spans="3:4">
      <c r="C330" s="971" t="s">
        <v>472</v>
      </c>
      <c r="D330" s="991" t="s">
        <v>1049</v>
      </c>
    </row>
    <row r="331" spans="3:4">
      <c r="C331" s="971" t="s">
        <v>472</v>
      </c>
      <c r="D331" s="991" t="s">
        <v>280</v>
      </c>
    </row>
    <row r="332" spans="3:4">
      <c r="C332" s="971" t="s">
        <v>472</v>
      </c>
      <c r="D332" s="991" t="s">
        <v>795</v>
      </c>
    </row>
    <row r="333" spans="3:4">
      <c r="C333" s="971" t="s">
        <v>472</v>
      </c>
      <c r="D333" s="991" t="s">
        <v>177</v>
      </c>
    </row>
    <row r="334" spans="3:4">
      <c r="C334" s="971" t="s">
        <v>472</v>
      </c>
      <c r="D334" s="991" t="s">
        <v>1042</v>
      </c>
    </row>
    <row r="335" spans="3:4">
      <c r="C335" s="971" t="s">
        <v>472</v>
      </c>
      <c r="D335" s="991" t="s">
        <v>1050</v>
      </c>
    </row>
    <row r="336" spans="3:4">
      <c r="C336" s="971" t="s">
        <v>472</v>
      </c>
      <c r="D336" s="991" t="s">
        <v>1052</v>
      </c>
    </row>
    <row r="337" spans="3:4">
      <c r="C337" s="971" t="s">
        <v>472</v>
      </c>
      <c r="D337" s="991" t="s">
        <v>1053</v>
      </c>
    </row>
    <row r="338" spans="3:4">
      <c r="C338" s="971" t="s">
        <v>472</v>
      </c>
      <c r="D338" s="991" t="s">
        <v>1054</v>
      </c>
    </row>
    <row r="339" spans="3:4">
      <c r="C339" s="971" t="s">
        <v>472</v>
      </c>
      <c r="D339" s="991" t="s">
        <v>1056</v>
      </c>
    </row>
    <row r="340" spans="3:4">
      <c r="C340" s="971" t="s">
        <v>472</v>
      </c>
      <c r="D340" s="991" t="s">
        <v>1059</v>
      </c>
    </row>
    <row r="341" spans="3:4">
      <c r="C341" s="971" t="s">
        <v>472</v>
      </c>
      <c r="D341" s="991" t="s">
        <v>1061</v>
      </c>
    </row>
    <row r="342" spans="3:4">
      <c r="C342" s="971" t="s">
        <v>472</v>
      </c>
      <c r="D342" s="991" t="s">
        <v>122</v>
      </c>
    </row>
    <row r="343" spans="3:4">
      <c r="C343" s="971" t="s">
        <v>472</v>
      </c>
      <c r="D343" s="991" t="s">
        <v>1062</v>
      </c>
    </row>
    <row r="344" spans="3:4">
      <c r="C344" s="971" t="s">
        <v>472</v>
      </c>
      <c r="D344" s="991" t="s">
        <v>1064</v>
      </c>
    </row>
    <row r="345" spans="3:4">
      <c r="C345" s="971" t="s">
        <v>472</v>
      </c>
      <c r="D345" s="991" t="s">
        <v>1067</v>
      </c>
    </row>
    <row r="346" spans="3:4">
      <c r="C346" s="971" t="s">
        <v>472</v>
      </c>
      <c r="D346" s="991" t="s">
        <v>1068</v>
      </c>
    </row>
    <row r="347" spans="3:4">
      <c r="C347" s="971" t="s">
        <v>472</v>
      </c>
      <c r="D347" s="991" t="s">
        <v>1069</v>
      </c>
    </row>
    <row r="348" spans="3:4">
      <c r="C348" s="971" t="s">
        <v>472</v>
      </c>
      <c r="D348" s="991" t="s">
        <v>53</v>
      </c>
    </row>
    <row r="349" spans="3:4">
      <c r="C349" s="971" t="s">
        <v>472</v>
      </c>
      <c r="D349" s="991" t="s">
        <v>1074</v>
      </c>
    </row>
    <row r="350" spans="3:4">
      <c r="C350" s="971" t="s">
        <v>472</v>
      </c>
      <c r="D350" s="991" t="s">
        <v>330</v>
      </c>
    </row>
    <row r="351" spans="3:4">
      <c r="C351" s="971" t="s">
        <v>472</v>
      </c>
      <c r="D351" s="991" t="s">
        <v>512</v>
      </c>
    </row>
    <row r="352" spans="3:4">
      <c r="C352" s="971" t="s">
        <v>472</v>
      </c>
      <c r="D352" s="991" t="s">
        <v>1015</v>
      </c>
    </row>
    <row r="353" spans="3:4">
      <c r="C353" s="971" t="s">
        <v>472</v>
      </c>
      <c r="D353" s="991" t="s">
        <v>1075</v>
      </c>
    </row>
    <row r="354" spans="3:4">
      <c r="C354" s="971" t="s">
        <v>472</v>
      </c>
      <c r="D354" s="991" t="s">
        <v>582</v>
      </c>
    </row>
    <row r="355" spans="3:4">
      <c r="C355" s="971" t="s">
        <v>472</v>
      </c>
      <c r="D355" s="991" t="s">
        <v>1078</v>
      </c>
    </row>
    <row r="356" spans="3:4">
      <c r="C356" s="971" t="s">
        <v>479</v>
      </c>
      <c r="D356" s="991" t="s">
        <v>877</v>
      </c>
    </row>
    <row r="357" spans="3:4">
      <c r="C357" s="971" t="s">
        <v>479</v>
      </c>
      <c r="D357" s="991" t="s">
        <v>1079</v>
      </c>
    </row>
    <row r="358" spans="3:4">
      <c r="C358" s="971" t="s">
        <v>479</v>
      </c>
      <c r="D358" s="991" t="s">
        <v>1081</v>
      </c>
    </row>
    <row r="359" spans="3:4">
      <c r="C359" s="971" t="s">
        <v>479</v>
      </c>
      <c r="D359" s="991" t="s">
        <v>1083</v>
      </c>
    </row>
    <row r="360" spans="3:4">
      <c r="C360" s="971" t="s">
        <v>479</v>
      </c>
      <c r="D360" s="991" t="s">
        <v>1084</v>
      </c>
    </row>
    <row r="361" spans="3:4">
      <c r="C361" s="971" t="s">
        <v>479</v>
      </c>
      <c r="D361" s="991" t="s">
        <v>118</v>
      </c>
    </row>
    <row r="362" spans="3:4">
      <c r="C362" s="971" t="s">
        <v>479</v>
      </c>
      <c r="D362" s="991" t="s">
        <v>1086</v>
      </c>
    </row>
    <row r="363" spans="3:4">
      <c r="C363" s="971" t="s">
        <v>479</v>
      </c>
      <c r="D363" s="991" t="s">
        <v>1087</v>
      </c>
    </row>
    <row r="364" spans="3:4">
      <c r="C364" s="971" t="s">
        <v>479</v>
      </c>
      <c r="D364" s="991" t="s">
        <v>1093</v>
      </c>
    </row>
    <row r="365" spans="3:4">
      <c r="C365" s="971" t="s">
        <v>479</v>
      </c>
      <c r="D365" s="991" t="s">
        <v>669</v>
      </c>
    </row>
    <row r="366" spans="3:4">
      <c r="C366" s="971" t="s">
        <v>479</v>
      </c>
      <c r="D366" s="991" t="s">
        <v>1097</v>
      </c>
    </row>
    <row r="367" spans="3:4">
      <c r="C367" s="971" t="s">
        <v>479</v>
      </c>
      <c r="D367" s="991" t="s">
        <v>587</v>
      </c>
    </row>
    <row r="368" spans="3:4">
      <c r="C368" s="971" t="s">
        <v>479</v>
      </c>
      <c r="D368" s="991" t="s">
        <v>1098</v>
      </c>
    </row>
    <row r="369" spans="3:4">
      <c r="C369" s="971" t="s">
        <v>479</v>
      </c>
      <c r="D369" s="991" t="s">
        <v>980</v>
      </c>
    </row>
    <row r="370" spans="3:4">
      <c r="C370" s="971" t="s">
        <v>479</v>
      </c>
      <c r="D370" s="991" t="s">
        <v>1099</v>
      </c>
    </row>
    <row r="371" spans="3:4">
      <c r="C371" s="971" t="s">
        <v>479</v>
      </c>
      <c r="D371" s="991" t="s">
        <v>1100</v>
      </c>
    </row>
    <row r="372" spans="3:4">
      <c r="C372" s="971" t="s">
        <v>479</v>
      </c>
      <c r="D372" s="991" t="s">
        <v>1101</v>
      </c>
    </row>
    <row r="373" spans="3:4">
      <c r="C373" s="971" t="s">
        <v>479</v>
      </c>
      <c r="D373" s="991" t="s">
        <v>754</v>
      </c>
    </row>
    <row r="374" spans="3:4">
      <c r="C374" s="971" t="s">
        <v>479</v>
      </c>
      <c r="D374" s="991" t="s">
        <v>1105</v>
      </c>
    </row>
    <row r="375" spans="3:4">
      <c r="C375" s="971" t="s">
        <v>479</v>
      </c>
      <c r="D375" s="991" t="s">
        <v>618</v>
      </c>
    </row>
    <row r="376" spans="3:4">
      <c r="C376" s="971" t="s">
        <v>479</v>
      </c>
      <c r="D376" s="991" t="s">
        <v>774</v>
      </c>
    </row>
    <row r="377" spans="3:4">
      <c r="C377" s="971" t="s">
        <v>479</v>
      </c>
      <c r="D377" s="991" t="s">
        <v>1106</v>
      </c>
    </row>
    <row r="378" spans="3:4">
      <c r="C378" s="971" t="s">
        <v>479</v>
      </c>
      <c r="D378" s="991" t="s">
        <v>857</v>
      </c>
    </row>
    <row r="379" spans="3:4">
      <c r="C379" s="971" t="s">
        <v>479</v>
      </c>
      <c r="D379" s="991" t="s">
        <v>491</v>
      </c>
    </row>
    <row r="380" spans="3:4">
      <c r="C380" s="971" t="s">
        <v>479</v>
      </c>
      <c r="D380" s="991" t="s">
        <v>1108</v>
      </c>
    </row>
    <row r="381" spans="3:4">
      <c r="C381" s="971" t="s">
        <v>479</v>
      </c>
      <c r="D381" s="991" t="s">
        <v>1109</v>
      </c>
    </row>
    <row r="382" spans="3:4">
      <c r="C382" s="971" t="s">
        <v>479</v>
      </c>
      <c r="D382" s="991" t="s">
        <v>1111</v>
      </c>
    </row>
    <row r="383" spans="3:4">
      <c r="C383" s="971" t="s">
        <v>479</v>
      </c>
      <c r="D383" s="991" t="s">
        <v>1115</v>
      </c>
    </row>
    <row r="384" spans="3:4">
      <c r="C384" s="971" t="s">
        <v>479</v>
      </c>
      <c r="D384" s="991" t="s">
        <v>1119</v>
      </c>
    </row>
    <row r="385" spans="3:4">
      <c r="C385" s="971" t="s">
        <v>479</v>
      </c>
      <c r="D385" s="991" t="s">
        <v>1120</v>
      </c>
    </row>
    <row r="386" spans="3:4">
      <c r="C386" s="971" t="s">
        <v>479</v>
      </c>
      <c r="D386" s="991" t="s">
        <v>1121</v>
      </c>
    </row>
    <row r="387" spans="3:4">
      <c r="C387" s="971" t="s">
        <v>479</v>
      </c>
      <c r="D387" s="991" t="s">
        <v>1061</v>
      </c>
    </row>
    <row r="388" spans="3:4">
      <c r="C388" s="971" t="s">
        <v>479</v>
      </c>
      <c r="D388" s="991" t="s">
        <v>929</v>
      </c>
    </row>
    <row r="389" spans="3:4">
      <c r="C389" s="971" t="s">
        <v>479</v>
      </c>
      <c r="D389" s="991" t="s">
        <v>1123</v>
      </c>
    </row>
    <row r="390" spans="3:4">
      <c r="C390" s="971" t="s">
        <v>479</v>
      </c>
      <c r="D390" s="991" t="s">
        <v>1124</v>
      </c>
    </row>
    <row r="391" spans="3:4">
      <c r="C391" s="971" t="s">
        <v>479</v>
      </c>
      <c r="D391" s="991" t="s">
        <v>1127</v>
      </c>
    </row>
    <row r="392" spans="3:4">
      <c r="C392" s="971" t="s">
        <v>479</v>
      </c>
      <c r="D392" s="991" t="s">
        <v>1129</v>
      </c>
    </row>
    <row r="393" spans="3:4">
      <c r="C393" s="971" t="s">
        <v>479</v>
      </c>
      <c r="D393" s="991" t="s">
        <v>1131</v>
      </c>
    </row>
    <row r="394" spans="3:4">
      <c r="C394" s="971" t="s">
        <v>479</v>
      </c>
      <c r="D394" s="991" t="s">
        <v>97</v>
      </c>
    </row>
    <row r="395" spans="3:4">
      <c r="C395" s="971" t="s">
        <v>479</v>
      </c>
      <c r="D395" s="991" t="s">
        <v>470</v>
      </c>
    </row>
    <row r="396" spans="3:4">
      <c r="C396" s="971" t="s">
        <v>479</v>
      </c>
      <c r="D396" s="991" t="s">
        <v>1029</v>
      </c>
    </row>
    <row r="397" spans="3:4">
      <c r="C397" s="971" t="s">
        <v>479</v>
      </c>
      <c r="D397" s="991" t="s">
        <v>1133</v>
      </c>
    </row>
    <row r="398" spans="3:4">
      <c r="C398" s="971" t="s">
        <v>479</v>
      </c>
      <c r="D398" s="991" t="s">
        <v>116</v>
      </c>
    </row>
    <row r="399" spans="3:4">
      <c r="C399" s="971" t="s">
        <v>479</v>
      </c>
      <c r="D399" s="991" t="s">
        <v>1137</v>
      </c>
    </row>
    <row r="400" spans="3:4">
      <c r="C400" s="971" t="s">
        <v>479</v>
      </c>
      <c r="D400" s="991" t="s">
        <v>1026</v>
      </c>
    </row>
    <row r="401" spans="3:4">
      <c r="C401" s="971" t="s">
        <v>479</v>
      </c>
      <c r="D401" s="991" t="s">
        <v>1138</v>
      </c>
    </row>
    <row r="402" spans="3:4">
      <c r="C402" s="971" t="s">
        <v>479</v>
      </c>
      <c r="D402" s="991" t="s">
        <v>1139</v>
      </c>
    </row>
    <row r="403" spans="3:4">
      <c r="C403" s="971" t="s">
        <v>479</v>
      </c>
      <c r="D403" s="991" t="s">
        <v>1140</v>
      </c>
    </row>
    <row r="404" spans="3:4">
      <c r="C404" s="971" t="s">
        <v>479</v>
      </c>
      <c r="D404" s="991" t="s">
        <v>1141</v>
      </c>
    </row>
    <row r="405" spans="3:4">
      <c r="C405" s="971" t="s">
        <v>479</v>
      </c>
      <c r="D405" s="991" t="s">
        <v>1143</v>
      </c>
    </row>
    <row r="406" spans="3:4">
      <c r="C406" s="971" t="s">
        <v>479</v>
      </c>
      <c r="D406" s="991" t="s">
        <v>1144</v>
      </c>
    </row>
    <row r="407" spans="3:4">
      <c r="C407" s="971" t="s">
        <v>479</v>
      </c>
      <c r="D407" s="991" t="s">
        <v>1145</v>
      </c>
    </row>
    <row r="408" spans="3:4">
      <c r="C408" s="971" t="s">
        <v>479</v>
      </c>
      <c r="D408" s="991" t="s">
        <v>749</v>
      </c>
    </row>
    <row r="409" spans="3:4">
      <c r="C409" s="971" t="s">
        <v>479</v>
      </c>
      <c r="D409" s="991" t="s">
        <v>1146</v>
      </c>
    </row>
    <row r="410" spans="3:4">
      <c r="C410" s="971" t="s">
        <v>479</v>
      </c>
      <c r="D410" s="991" t="s">
        <v>1147</v>
      </c>
    </row>
    <row r="411" spans="3:4">
      <c r="C411" s="971" t="s">
        <v>479</v>
      </c>
      <c r="D411" s="991" t="s">
        <v>986</v>
      </c>
    </row>
    <row r="412" spans="3:4">
      <c r="C412" s="971" t="s">
        <v>479</v>
      </c>
      <c r="D412" s="991" t="s">
        <v>1148</v>
      </c>
    </row>
    <row r="413" spans="3:4">
      <c r="C413" s="971" t="s">
        <v>479</v>
      </c>
      <c r="D413" s="991" t="s">
        <v>1150</v>
      </c>
    </row>
    <row r="414" spans="3:4">
      <c r="C414" s="971" t="s">
        <v>479</v>
      </c>
      <c r="D414" s="991" t="s">
        <v>692</v>
      </c>
    </row>
    <row r="415" spans="3:4">
      <c r="C415" s="971" t="s">
        <v>482</v>
      </c>
      <c r="D415" s="991" t="s">
        <v>1152</v>
      </c>
    </row>
    <row r="416" spans="3:4">
      <c r="C416" s="971" t="s">
        <v>482</v>
      </c>
      <c r="D416" s="991" t="s">
        <v>1158</v>
      </c>
    </row>
    <row r="417" spans="3:4">
      <c r="C417" s="971" t="s">
        <v>482</v>
      </c>
      <c r="D417" s="991" t="s">
        <v>43</v>
      </c>
    </row>
    <row r="418" spans="3:4">
      <c r="C418" s="971" t="s">
        <v>482</v>
      </c>
      <c r="D418" s="991" t="s">
        <v>1159</v>
      </c>
    </row>
    <row r="419" spans="3:4">
      <c r="C419" s="971" t="s">
        <v>482</v>
      </c>
      <c r="D419" s="991" t="s">
        <v>651</v>
      </c>
    </row>
    <row r="420" spans="3:4">
      <c r="C420" s="971" t="s">
        <v>482</v>
      </c>
      <c r="D420" s="991" t="s">
        <v>769</v>
      </c>
    </row>
    <row r="421" spans="3:4">
      <c r="C421" s="971" t="s">
        <v>482</v>
      </c>
      <c r="D421" s="991" t="s">
        <v>1161</v>
      </c>
    </row>
    <row r="422" spans="3:4">
      <c r="C422" s="971" t="s">
        <v>482</v>
      </c>
      <c r="D422" s="991" t="s">
        <v>238</v>
      </c>
    </row>
    <row r="423" spans="3:4">
      <c r="C423" s="971" t="s">
        <v>482</v>
      </c>
      <c r="D423" s="991" t="s">
        <v>1032</v>
      </c>
    </row>
    <row r="424" spans="3:4">
      <c r="C424" s="971" t="s">
        <v>482</v>
      </c>
      <c r="D424" s="991" t="s">
        <v>1154</v>
      </c>
    </row>
    <row r="425" spans="3:4">
      <c r="C425" s="971" t="s">
        <v>482</v>
      </c>
      <c r="D425" s="991" t="s">
        <v>1162</v>
      </c>
    </row>
    <row r="426" spans="3:4">
      <c r="C426" s="971" t="s">
        <v>482</v>
      </c>
      <c r="D426" s="991" t="s">
        <v>1164</v>
      </c>
    </row>
    <row r="427" spans="3:4">
      <c r="C427" s="971" t="s">
        <v>482</v>
      </c>
      <c r="D427" s="991" t="s">
        <v>1165</v>
      </c>
    </row>
    <row r="428" spans="3:4">
      <c r="C428" s="971" t="s">
        <v>482</v>
      </c>
      <c r="D428" s="991" t="s">
        <v>1166</v>
      </c>
    </row>
    <row r="429" spans="3:4">
      <c r="C429" s="971" t="s">
        <v>482</v>
      </c>
      <c r="D429" s="991" t="s">
        <v>22</v>
      </c>
    </row>
    <row r="430" spans="3:4">
      <c r="C430" s="971" t="s">
        <v>482</v>
      </c>
      <c r="D430" s="991" t="s">
        <v>1163</v>
      </c>
    </row>
    <row r="431" spans="3:4">
      <c r="C431" s="971" t="s">
        <v>482</v>
      </c>
      <c r="D431" s="991" t="s">
        <v>1167</v>
      </c>
    </row>
    <row r="432" spans="3:4">
      <c r="C432" s="971" t="s">
        <v>482</v>
      </c>
      <c r="D432" s="991" t="s">
        <v>1169</v>
      </c>
    </row>
    <row r="433" spans="3:4">
      <c r="C433" s="971" t="s">
        <v>482</v>
      </c>
      <c r="D433" s="991" t="s">
        <v>1171</v>
      </c>
    </row>
    <row r="434" spans="3:4">
      <c r="C434" s="971" t="s">
        <v>482</v>
      </c>
      <c r="D434" s="991" t="s">
        <v>1173</v>
      </c>
    </row>
    <row r="435" spans="3:4">
      <c r="C435" s="971" t="s">
        <v>482</v>
      </c>
      <c r="D435" s="991" t="s">
        <v>994</v>
      </c>
    </row>
    <row r="436" spans="3:4">
      <c r="C436" s="971" t="s">
        <v>482</v>
      </c>
      <c r="D436" s="991" t="s">
        <v>150</v>
      </c>
    </row>
    <row r="437" spans="3:4">
      <c r="C437" s="971" t="s">
        <v>482</v>
      </c>
      <c r="D437" s="991" t="s">
        <v>1175</v>
      </c>
    </row>
    <row r="438" spans="3:4">
      <c r="C438" s="971" t="s">
        <v>482</v>
      </c>
      <c r="D438" s="991" t="s">
        <v>733</v>
      </c>
    </row>
    <row r="439" spans="3:4">
      <c r="C439" s="971" t="s">
        <v>482</v>
      </c>
      <c r="D439" s="991" t="s">
        <v>369</v>
      </c>
    </row>
    <row r="440" spans="3:4">
      <c r="C440" s="971" t="s">
        <v>482</v>
      </c>
      <c r="D440" s="991" t="s">
        <v>271</v>
      </c>
    </row>
    <row r="441" spans="3:4">
      <c r="C441" s="971" t="s">
        <v>482</v>
      </c>
      <c r="D441" s="991" t="s">
        <v>1177</v>
      </c>
    </row>
    <row r="442" spans="3:4">
      <c r="C442" s="971" t="s">
        <v>482</v>
      </c>
      <c r="D442" s="991" t="s">
        <v>1009</v>
      </c>
    </row>
    <row r="443" spans="3:4">
      <c r="C443" s="971" t="s">
        <v>482</v>
      </c>
      <c r="D443" s="991" t="s">
        <v>24</v>
      </c>
    </row>
    <row r="444" spans="3:4">
      <c r="C444" s="971" t="s">
        <v>482</v>
      </c>
      <c r="D444" s="991" t="s">
        <v>1180</v>
      </c>
    </row>
    <row r="445" spans="3:4">
      <c r="C445" s="971" t="s">
        <v>482</v>
      </c>
      <c r="D445" s="991" t="s">
        <v>42</v>
      </c>
    </row>
    <row r="446" spans="3:4">
      <c r="C446" s="971" t="s">
        <v>482</v>
      </c>
      <c r="D446" s="991" t="s">
        <v>274</v>
      </c>
    </row>
    <row r="447" spans="3:4">
      <c r="C447" s="971" t="s">
        <v>482</v>
      </c>
      <c r="D447" s="991" t="s">
        <v>1181</v>
      </c>
    </row>
    <row r="448" spans="3:4">
      <c r="C448" s="971" t="s">
        <v>482</v>
      </c>
      <c r="D448" s="991" t="s">
        <v>1071</v>
      </c>
    </row>
    <row r="449" spans="3:4">
      <c r="C449" s="971" t="s">
        <v>482</v>
      </c>
      <c r="D449" s="991" t="s">
        <v>1168</v>
      </c>
    </row>
    <row r="450" spans="3:4">
      <c r="C450" s="971" t="s">
        <v>482</v>
      </c>
      <c r="D450" s="991" t="s">
        <v>1182</v>
      </c>
    </row>
    <row r="451" spans="3:4">
      <c r="C451" s="971" t="s">
        <v>482</v>
      </c>
      <c r="D451" s="991" t="s">
        <v>609</v>
      </c>
    </row>
    <row r="452" spans="3:4">
      <c r="C452" s="971" t="s">
        <v>482</v>
      </c>
      <c r="D452" s="991" t="s">
        <v>656</v>
      </c>
    </row>
    <row r="453" spans="3:4">
      <c r="C453" s="971" t="s">
        <v>482</v>
      </c>
      <c r="D453" s="991" t="s">
        <v>1184</v>
      </c>
    </row>
    <row r="454" spans="3:4">
      <c r="C454" s="971" t="s">
        <v>482</v>
      </c>
      <c r="D454" s="991" t="s">
        <v>1187</v>
      </c>
    </row>
    <row r="455" spans="3:4">
      <c r="C455" s="971" t="s">
        <v>482</v>
      </c>
      <c r="D455" s="991" t="s">
        <v>710</v>
      </c>
    </row>
    <row r="456" spans="3:4">
      <c r="C456" s="971" t="s">
        <v>482</v>
      </c>
      <c r="D456" s="991" t="s">
        <v>1189</v>
      </c>
    </row>
    <row r="457" spans="3:4">
      <c r="C457" s="971" t="s">
        <v>482</v>
      </c>
      <c r="D457" s="991" t="s">
        <v>1193</v>
      </c>
    </row>
    <row r="458" spans="3:4">
      <c r="C458" s="971" t="s">
        <v>482</v>
      </c>
      <c r="D458" s="991" t="s">
        <v>1194</v>
      </c>
    </row>
    <row r="459" spans="3:4">
      <c r="C459" s="971" t="s">
        <v>487</v>
      </c>
      <c r="D459" s="991" t="s">
        <v>996</v>
      </c>
    </row>
    <row r="460" spans="3:4">
      <c r="C460" s="971" t="s">
        <v>487</v>
      </c>
      <c r="D460" s="991" t="s">
        <v>1195</v>
      </c>
    </row>
    <row r="461" spans="3:4">
      <c r="C461" s="971" t="s">
        <v>487</v>
      </c>
      <c r="D461" s="991" t="s">
        <v>835</v>
      </c>
    </row>
    <row r="462" spans="3:4">
      <c r="C462" s="971" t="s">
        <v>487</v>
      </c>
      <c r="D462" s="991" t="s">
        <v>1198</v>
      </c>
    </row>
    <row r="463" spans="3:4">
      <c r="C463" s="971" t="s">
        <v>487</v>
      </c>
      <c r="D463" s="991" t="s">
        <v>1089</v>
      </c>
    </row>
    <row r="464" spans="3:4">
      <c r="C464" s="971" t="s">
        <v>487</v>
      </c>
      <c r="D464" s="991" t="s">
        <v>1199</v>
      </c>
    </row>
    <row r="465" spans="3:4">
      <c r="C465" s="971" t="s">
        <v>487</v>
      </c>
      <c r="D465" s="991" t="s">
        <v>270</v>
      </c>
    </row>
    <row r="466" spans="3:4">
      <c r="C466" s="971" t="s">
        <v>487</v>
      </c>
      <c r="D466" s="991" t="s">
        <v>1200</v>
      </c>
    </row>
    <row r="467" spans="3:4">
      <c r="C467" s="971" t="s">
        <v>487</v>
      </c>
      <c r="D467" s="991" t="s">
        <v>1201</v>
      </c>
    </row>
    <row r="468" spans="3:4">
      <c r="C468" s="971" t="s">
        <v>487</v>
      </c>
      <c r="D468" s="991" t="s">
        <v>1203</v>
      </c>
    </row>
    <row r="469" spans="3:4">
      <c r="C469" s="971" t="s">
        <v>487</v>
      </c>
      <c r="D469" s="991" t="s">
        <v>262</v>
      </c>
    </row>
    <row r="470" spans="3:4">
      <c r="C470" s="971" t="s">
        <v>487</v>
      </c>
      <c r="D470" s="991" t="s">
        <v>124</v>
      </c>
    </row>
    <row r="471" spans="3:4">
      <c r="C471" s="971" t="s">
        <v>487</v>
      </c>
      <c r="D471" s="991" t="s">
        <v>575</v>
      </c>
    </row>
    <row r="472" spans="3:4">
      <c r="C472" s="971" t="s">
        <v>487</v>
      </c>
      <c r="D472" s="991" t="s">
        <v>1204</v>
      </c>
    </row>
    <row r="473" spans="3:4">
      <c r="C473" s="971" t="s">
        <v>487</v>
      </c>
      <c r="D473" s="991" t="s">
        <v>566</v>
      </c>
    </row>
    <row r="474" spans="3:4">
      <c r="C474" s="971" t="s">
        <v>487</v>
      </c>
      <c r="D474" s="991" t="s">
        <v>814</v>
      </c>
    </row>
    <row r="475" spans="3:4">
      <c r="C475" s="971" t="s">
        <v>487</v>
      </c>
      <c r="D475" s="991" t="s">
        <v>1205</v>
      </c>
    </row>
    <row r="476" spans="3:4">
      <c r="C476" s="971" t="s">
        <v>487</v>
      </c>
      <c r="D476" s="991" t="s">
        <v>627</v>
      </c>
    </row>
    <row r="477" spans="3:4">
      <c r="C477" s="971" t="s">
        <v>487</v>
      </c>
      <c r="D477" s="991" t="s">
        <v>1206</v>
      </c>
    </row>
    <row r="478" spans="3:4">
      <c r="C478" s="971" t="s">
        <v>487</v>
      </c>
      <c r="D478" s="991" t="s">
        <v>1210</v>
      </c>
    </row>
    <row r="479" spans="3:4">
      <c r="C479" s="971" t="s">
        <v>487</v>
      </c>
      <c r="D479" s="991" t="s">
        <v>842</v>
      </c>
    </row>
    <row r="480" spans="3:4">
      <c r="C480" s="971" t="s">
        <v>487</v>
      </c>
      <c r="D480" s="991" t="s">
        <v>468</v>
      </c>
    </row>
    <row r="481" spans="3:4">
      <c r="C481" s="971" t="s">
        <v>487</v>
      </c>
      <c r="D481" s="991" t="s">
        <v>69</v>
      </c>
    </row>
    <row r="482" spans="3:4">
      <c r="C482" s="971" t="s">
        <v>487</v>
      </c>
      <c r="D482" s="991" t="s">
        <v>1215</v>
      </c>
    </row>
    <row r="483" spans="3:4">
      <c r="C483" s="971" t="s">
        <v>487</v>
      </c>
      <c r="D483" s="991" t="s">
        <v>1216</v>
      </c>
    </row>
    <row r="484" spans="3:4">
      <c r="C484" s="971" t="s">
        <v>493</v>
      </c>
      <c r="D484" s="991" t="s">
        <v>127</v>
      </c>
    </row>
    <row r="485" spans="3:4">
      <c r="C485" s="971" t="s">
        <v>493</v>
      </c>
      <c r="D485" s="991" t="s">
        <v>612</v>
      </c>
    </row>
    <row r="486" spans="3:4">
      <c r="C486" s="971" t="s">
        <v>493</v>
      </c>
      <c r="D486" s="991" t="s">
        <v>588</v>
      </c>
    </row>
    <row r="487" spans="3:4">
      <c r="C487" s="971" t="s">
        <v>493</v>
      </c>
      <c r="D487" s="991" t="s">
        <v>1217</v>
      </c>
    </row>
    <row r="488" spans="3:4">
      <c r="C488" s="971" t="s">
        <v>493</v>
      </c>
      <c r="D488" s="991" t="s">
        <v>966</v>
      </c>
    </row>
    <row r="489" spans="3:4">
      <c r="C489" s="971" t="s">
        <v>493</v>
      </c>
      <c r="D489" s="991" t="s">
        <v>72</v>
      </c>
    </row>
    <row r="490" spans="3:4">
      <c r="C490" s="971" t="s">
        <v>493</v>
      </c>
      <c r="D490" s="991" t="s">
        <v>632</v>
      </c>
    </row>
    <row r="491" spans="3:4">
      <c r="C491" s="971" t="s">
        <v>493</v>
      </c>
      <c r="D491" s="991" t="s">
        <v>1218</v>
      </c>
    </row>
    <row r="492" spans="3:4">
      <c r="C492" s="971" t="s">
        <v>493</v>
      </c>
      <c r="D492" s="991" t="s">
        <v>1220</v>
      </c>
    </row>
    <row r="493" spans="3:4">
      <c r="C493" s="971" t="s">
        <v>493</v>
      </c>
      <c r="D493" s="991" t="s">
        <v>475</v>
      </c>
    </row>
    <row r="494" spans="3:4">
      <c r="C494" s="971" t="s">
        <v>493</v>
      </c>
      <c r="D494" s="991" t="s">
        <v>173</v>
      </c>
    </row>
    <row r="495" spans="3:4">
      <c r="C495" s="971" t="s">
        <v>493</v>
      </c>
      <c r="D495" s="991" t="s">
        <v>402</v>
      </c>
    </row>
    <row r="496" spans="3:4">
      <c r="C496" s="971" t="s">
        <v>493</v>
      </c>
      <c r="D496" s="991" t="s">
        <v>1174</v>
      </c>
    </row>
    <row r="497" spans="3:4">
      <c r="C497" s="971" t="s">
        <v>493</v>
      </c>
      <c r="D497" s="991" t="s">
        <v>288</v>
      </c>
    </row>
    <row r="498" spans="3:4">
      <c r="C498" s="971" t="s">
        <v>493</v>
      </c>
      <c r="D498" s="991" t="s">
        <v>1224</v>
      </c>
    </row>
    <row r="499" spans="3:4">
      <c r="C499" s="971" t="s">
        <v>493</v>
      </c>
      <c r="D499" s="991" t="s">
        <v>1226</v>
      </c>
    </row>
    <row r="500" spans="3:4">
      <c r="C500" s="971" t="s">
        <v>493</v>
      </c>
      <c r="D500" s="991" t="s">
        <v>1233</v>
      </c>
    </row>
    <row r="501" spans="3:4">
      <c r="C501" s="971" t="s">
        <v>493</v>
      </c>
      <c r="D501" s="991" t="s">
        <v>171</v>
      </c>
    </row>
    <row r="502" spans="3:4">
      <c r="C502" s="971" t="s">
        <v>493</v>
      </c>
      <c r="D502" s="991" t="s">
        <v>488</v>
      </c>
    </row>
    <row r="503" spans="3:4">
      <c r="C503" s="971" t="s">
        <v>493</v>
      </c>
      <c r="D503" s="991" t="s">
        <v>1234</v>
      </c>
    </row>
    <row r="504" spans="3:4">
      <c r="C504" s="971" t="s">
        <v>493</v>
      </c>
      <c r="D504" s="991" t="s">
        <v>1237</v>
      </c>
    </row>
    <row r="505" spans="3:4">
      <c r="C505" s="971" t="s">
        <v>493</v>
      </c>
      <c r="D505" s="991" t="s">
        <v>539</v>
      </c>
    </row>
    <row r="506" spans="3:4">
      <c r="C506" s="971" t="s">
        <v>493</v>
      </c>
      <c r="D506" s="991" t="s">
        <v>376</v>
      </c>
    </row>
    <row r="507" spans="3:4">
      <c r="C507" s="971" t="s">
        <v>493</v>
      </c>
      <c r="D507" s="991" t="s">
        <v>1238</v>
      </c>
    </row>
    <row r="508" spans="3:4">
      <c r="C508" s="971" t="s">
        <v>493</v>
      </c>
      <c r="D508" s="991" t="s">
        <v>1242</v>
      </c>
    </row>
    <row r="509" spans="3:4">
      <c r="C509" s="971" t="s">
        <v>493</v>
      </c>
      <c r="D509" s="991" t="s">
        <v>1243</v>
      </c>
    </row>
    <row r="510" spans="3:4">
      <c r="C510" s="971" t="s">
        <v>493</v>
      </c>
      <c r="D510" s="991" t="s">
        <v>389</v>
      </c>
    </row>
    <row r="511" spans="3:4">
      <c r="C511" s="971" t="s">
        <v>493</v>
      </c>
      <c r="D511" s="991" t="s">
        <v>929</v>
      </c>
    </row>
    <row r="512" spans="3:4">
      <c r="C512" s="971" t="s">
        <v>493</v>
      </c>
      <c r="D512" s="991" t="s">
        <v>1246</v>
      </c>
    </row>
    <row r="513" spans="3:4">
      <c r="C513" s="971" t="s">
        <v>493</v>
      </c>
      <c r="D513" s="991" t="s">
        <v>1248</v>
      </c>
    </row>
    <row r="514" spans="3:4">
      <c r="C514" s="971" t="s">
        <v>493</v>
      </c>
      <c r="D514" s="991" t="s">
        <v>1251</v>
      </c>
    </row>
    <row r="515" spans="3:4">
      <c r="C515" s="971" t="s">
        <v>493</v>
      </c>
      <c r="D515" s="991" t="s">
        <v>798</v>
      </c>
    </row>
    <row r="516" spans="3:4">
      <c r="C516" s="971" t="s">
        <v>493</v>
      </c>
      <c r="D516" s="991" t="s">
        <v>592</v>
      </c>
    </row>
    <row r="517" spans="3:4">
      <c r="C517" s="971" t="s">
        <v>493</v>
      </c>
      <c r="D517" s="991" t="s">
        <v>1253</v>
      </c>
    </row>
    <row r="518" spans="3:4">
      <c r="C518" s="971" t="s">
        <v>493</v>
      </c>
      <c r="D518" s="991" t="s">
        <v>1257</v>
      </c>
    </row>
    <row r="519" spans="3:4">
      <c r="C519" s="971" t="s">
        <v>502</v>
      </c>
      <c r="D519" s="991" t="s">
        <v>876</v>
      </c>
    </row>
    <row r="520" spans="3:4">
      <c r="C520" s="971" t="s">
        <v>502</v>
      </c>
      <c r="D520" s="991" t="s">
        <v>1258</v>
      </c>
    </row>
    <row r="521" spans="3:4">
      <c r="C521" s="971" t="s">
        <v>502</v>
      </c>
      <c r="D521" s="991" t="s">
        <v>1259</v>
      </c>
    </row>
    <row r="522" spans="3:4">
      <c r="C522" s="971" t="s">
        <v>502</v>
      </c>
      <c r="D522" s="991" t="s">
        <v>1264</v>
      </c>
    </row>
    <row r="523" spans="3:4">
      <c r="C523" s="971" t="s">
        <v>502</v>
      </c>
      <c r="D523" s="991" t="s">
        <v>1266</v>
      </c>
    </row>
    <row r="524" spans="3:4">
      <c r="C524" s="971" t="s">
        <v>502</v>
      </c>
      <c r="D524" s="991" t="s">
        <v>1095</v>
      </c>
    </row>
    <row r="525" spans="3:4">
      <c r="C525" s="971" t="s">
        <v>502</v>
      </c>
      <c r="D525" s="991" t="s">
        <v>375</v>
      </c>
    </row>
    <row r="526" spans="3:4">
      <c r="C526" s="971" t="s">
        <v>502</v>
      </c>
      <c r="D526" s="991" t="s">
        <v>1268</v>
      </c>
    </row>
    <row r="527" spans="3:4">
      <c r="C527" s="971" t="s">
        <v>502</v>
      </c>
      <c r="D527" s="991" t="s">
        <v>1269</v>
      </c>
    </row>
    <row r="528" spans="3:4">
      <c r="C528" s="971" t="s">
        <v>502</v>
      </c>
      <c r="D528" s="991" t="s">
        <v>83</v>
      </c>
    </row>
    <row r="529" spans="3:4">
      <c r="C529" s="971" t="s">
        <v>502</v>
      </c>
      <c r="D529" s="991" t="s">
        <v>1271</v>
      </c>
    </row>
    <row r="530" spans="3:4">
      <c r="C530" s="971" t="s">
        <v>502</v>
      </c>
      <c r="D530" s="991" t="s">
        <v>1272</v>
      </c>
    </row>
    <row r="531" spans="3:4">
      <c r="C531" s="971" t="s">
        <v>502</v>
      </c>
      <c r="D531" s="991" t="s">
        <v>1273</v>
      </c>
    </row>
    <row r="532" spans="3:4">
      <c r="C532" s="971" t="s">
        <v>502</v>
      </c>
      <c r="D532" s="991" t="s">
        <v>705</v>
      </c>
    </row>
    <row r="533" spans="3:4">
      <c r="C533" s="971" t="s">
        <v>502</v>
      </c>
      <c r="D533" s="991" t="s">
        <v>63</v>
      </c>
    </row>
    <row r="534" spans="3:4">
      <c r="C534" s="971" t="s">
        <v>502</v>
      </c>
      <c r="D534" s="991" t="s">
        <v>659</v>
      </c>
    </row>
    <row r="535" spans="3:4">
      <c r="C535" s="971" t="s">
        <v>502</v>
      </c>
      <c r="D535" s="991" t="s">
        <v>1274</v>
      </c>
    </row>
    <row r="536" spans="3:4">
      <c r="C536" s="971" t="s">
        <v>502</v>
      </c>
      <c r="D536" s="991" t="s">
        <v>1236</v>
      </c>
    </row>
    <row r="537" spans="3:4">
      <c r="C537" s="971" t="s">
        <v>502</v>
      </c>
      <c r="D537" s="991" t="s">
        <v>1058</v>
      </c>
    </row>
    <row r="538" spans="3:4">
      <c r="C538" s="971" t="s">
        <v>502</v>
      </c>
      <c r="D538" s="991" t="s">
        <v>1278</v>
      </c>
    </row>
    <row r="539" spans="3:4">
      <c r="C539" s="971" t="s">
        <v>502</v>
      </c>
      <c r="D539" s="991" t="s">
        <v>1186</v>
      </c>
    </row>
    <row r="540" spans="3:4">
      <c r="C540" s="971" t="s">
        <v>502</v>
      </c>
      <c r="D540" s="991" t="s">
        <v>1280</v>
      </c>
    </row>
    <row r="541" spans="3:4">
      <c r="C541" s="971" t="s">
        <v>502</v>
      </c>
      <c r="D541" s="991" t="s">
        <v>649</v>
      </c>
    </row>
    <row r="542" spans="3:4">
      <c r="C542" s="971" t="s">
        <v>502</v>
      </c>
      <c r="D542" s="991" t="s">
        <v>636</v>
      </c>
    </row>
    <row r="543" spans="3:4">
      <c r="C543" s="971" t="s">
        <v>502</v>
      </c>
      <c r="D543" s="991" t="s">
        <v>1282</v>
      </c>
    </row>
    <row r="544" spans="3:4">
      <c r="C544" s="971" t="s">
        <v>502</v>
      </c>
      <c r="D544" s="991" t="s">
        <v>1227</v>
      </c>
    </row>
    <row r="545" spans="3:4">
      <c r="C545" s="971" t="s">
        <v>502</v>
      </c>
      <c r="D545" s="991" t="s">
        <v>1283</v>
      </c>
    </row>
    <row r="546" spans="3:4">
      <c r="C546" s="971" t="s">
        <v>502</v>
      </c>
      <c r="D546" s="991" t="s">
        <v>1285</v>
      </c>
    </row>
    <row r="547" spans="3:4">
      <c r="C547" s="971" t="s">
        <v>502</v>
      </c>
      <c r="D547" s="991" t="s">
        <v>1288</v>
      </c>
    </row>
    <row r="548" spans="3:4">
      <c r="C548" s="971" t="s">
        <v>502</v>
      </c>
      <c r="D548" s="991" t="s">
        <v>17</v>
      </c>
    </row>
    <row r="549" spans="3:4">
      <c r="C549" s="971" t="s">
        <v>502</v>
      </c>
      <c r="D549" s="991" t="s">
        <v>182</v>
      </c>
    </row>
    <row r="550" spans="3:4">
      <c r="C550" s="971" t="s">
        <v>502</v>
      </c>
      <c r="D550" s="991" t="s">
        <v>1293</v>
      </c>
    </row>
    <row r="551" spans="3:4">
      <c r="C551" s="971" t="s">
        <v>502</v>
      </c>
      <c r="D551" s="991" t="s">
        <v>1230</v>
      </c>
    </row>
    <row r="552" spans="3:4">
      <c r="C552" s="971" t="s">
        <v>502</v>
      </c>
      <c r="D552" s="991" t="s">
        <v>703</v>
      </c>
    </row>
    <row r="553" spans="3:4">
      <c r="C553" s="971" t="s">
        <v>502</v>
      </c>
      <c r="D553" s="991" t="s">
        <v>1297</v>
      </c>
    </row>
    <row r="554" spans="3:4">
      <c r="C554" s="971" t="s">
        <v>502</v>
      </c>
      <c r="D554" s="991" t="s">
        <v>1298</v>
      </c>
    </row>
    <row r="555" spans="3:4">
      <c r="C555" s="971" t="s">
        <v>502</v>
      </c>
      <c r="D555" s="991" t="s">
        <v>263</v>
      </c>
    </row>
    <row r="556" spans="3:4">
      <c r="C556" s="971" t="s">
        <v>502</v>
      </c>
      <c r="D556" s="991" t="s">
        <v>1299</v>
      </c>
    </row>
    <row r="557" spans="3:4">
      <c r="C557" s="971" t="s">
        <v>502</v>
      </c>
      <c r="D557" s="991" t="s">
        <v>82</v>
      </c>
    </row>
    <row r="558" spans="3:4">
      <c r="C558" s="971" t="s">
        <v>502</v>
      </c>
      <c r="D558" s="991" t="s">
        <v>1077</v>
      </c>
    </row>
    <row r="559" spans="3:4">
      <c r="C559" s="971" t="s">
        <v>502</v>
      </c>
      <c r="D559" s="991" t="s">
        <v>1301</v>
      </c>
    </row>
    <row r="560" spans="3:4">
      <c r="C560" s="971" t="s">
        <v>502</v>
      </c>
      <c r="D560" s="991" t="s">
        <v>1303</v>
      </c>
    </row>
    <row r="561" spans="3:4">
      <c r="C561" s="971" t="s">
        <v>502</v>
      </c>
      <c r="D561" s="991" t="s">
        <v>625</v>
      </c>
    </row>
    <row r="562" spans="3:4">
      <c r="C562" s="971" t="s">
        <v>502</v>
      </c>
      <c r="D562" s="991" t="s">
        <v>1304</v>
      </c>
    </row>
    <row r="563" spans="3:4">
      <c r="C563" s="971" t="s">
        <v>502</v>
      </c>
      <c r="D563" s="991" t="s">
        <v>1306</v>
      </c>
    </row>
    <row r="564" spans="3:4">
      <c r="C564" s="971" t="s">
        <v>502</v>
      </c>
      <c r="D564" s="991" t="s">
        <v>943</v>
      </c>
    </row>
    <row r="565" spans="3:4">
      <c r="C565" s="971" t="s">
        <v>502</v>
      </c>
      <c r="D565" s="991" t="s">
        <v>50</v>
      </c>
    </row>
    <row r="566" spans="3:4">
      <c r="C566" s="971" t="s">
        <v>502</v>
      </c>
      <c r="D566" s="991" t="s">
        <v>1307</v>
      </c>
    </row>
    <row r="567" spans="3:4">
      <c r="C567" s="971" t="s">
        <v>502</v>
      </c>
      <c r="D567" s="991" t="s">
        <v>1076</v>
      </c>
    </row>
    <row r="568" spans="3:4">
      <c r="C568" s="971" t="s">
        <v>502</v>
      </c>
      <c r="D568" s="991" t="s">
        <v>1308</v>
      </c>
    </row>
    <row r="569" spans="3:4">
      <c r="C569" s="971" t="s">
        <v>502</v>
      </c>
      <c r="D569" s="991" t="s">
        <v>523</v>
      </c>
    </row>
    <row r="570" spans="3:4">
      <c r="C570" s="971" t="s">
        <v>502</v>
      </c>
      <c r="D570" s="991" t="s">
        <v>240</v>
      </c>
    </row>
    <row r="571" spans="3:4">
      <c r="C571" s="971" t="s">
        <v>502</v>
      </c>
      <c r="D571" s="991" t="s">
        <v>322</v>
      </c>
    </row>
    <row r="572" spans="3:4">
      <c r="C572" s="971" t="s">
        <v>502</v>
      </c>
      <c r="D572" s="991" t="s">
        <v>1197</v>
      </c>
    </row>
    <row r="573" spans="3:4">
      <c r="C573" s="971" t="s">
        <v>502</v>
      </c>
      <c r="D573" s="991" t="s">
        <v>881</v>
      </c>
    </row>
    <row r="574" spans="3:4">
      <c r="C574" s="971" t="s">
        <v>502</v>
      </c>
      <c r="D574" s="991" t="s">
        <v>1240</v>
      </c>
    </row>
    <row r="575" spans="3:4">
      <c r="C575" s="971" t="s">
        <v>502</v>
      </c>
      <c r="D575" s="991" t="s">
        <v>1010</v>
      </c>
    </row>
    <row r="576" spans="3:4">
      <c r="C576" s="971" t="s">
        <v>502</v>
      </c>
      <c r="D576" s="991" t="s">
        <v>1309</v>
      </c>
    </row>
    <row r="577" spans="3:4">
      <c r="C577" s="971" t="s">
        <v>502</v>
      </c>
      <c r="D577" s="991" t="s">
        <v>1311</v>
      </c>
    </row>
    <row r="578" spans="3:4">
      <c r="C578" s="971" t="s">
        <v>502</v>
      </c>
      <c r="D578" s="991" t="s">
        <v>1312</v>
      </c>
    </row>
    <row r="579" spans="3:4">
      <c r="C579" s="971" t="s">
        <v>502</v>
      </c>
      <c r="D579" s="991" t="s">
        <v>67</v>
      </c>
    </row>
    <row r="580" spans="3:4">
      <c r="C580" s="971" t="s">
        <v>502</v>
      </c>
      <c r="D580" s="991" t="s">
        <v>1142</v>
      </c>
    </row>
    <row r="581" spans="3:4">
      <c r="C581" s="971" t="s">
        <v>502</v>
      </c>
      <c r="D581" s="991" t="s">
        <v>59</v>
      </c>
    </row>
    <row r="582" spans="3:4">
      <c r="C582" s="971" t="s">
        <v>58</v>
      </c>
      <c r="D582" s="991" t="s">
        <v>101</v>
      </c>
    </row>
    <row r="583" spans="3:4">
      <c r="C583" s="971" t="s">
        <v>58</v>
      </c>
      <c r="D583" s="991" t="s">
        <v>1314</v>
      </c>
    </row>
    <row r="584" spans="3:4">
      <c r="C584" s="971" t="s">
        <v>58</v>
      </c>
      <c r="D584" s="991" t="s">
        <v>1247</v>
      </c>
    </row>
    <row r="585" spans="3:4">
      <c r="C585" s="971" t="s">
        <v>58</v>
      </c>
      <c r="D585" s="991" t="s">
        <v>1316</v>
      </c>
    </row>
    <row r="586" spans="3:4">
      <c r="C586" s="971" t="s">
        <v>58</v>
      </c>
      <c r="D586" s="991" t="s">
        <v>461</v>
      </c>
    </row>
    <row r="587" spans="3:4">
      <c r="C587" s="971" t="s">
        <v>58</v>
      </c>
      <c r="D587" s="991" t="s">
        <v>1317</v>
      </c>
    </row>
    <row r="588" spans="3:4">
      <c r="C588" s="971" t="s">
        <v>58</v>
      </c>
      <c r="D588" s="991" t="s">
        <v>1318</v>
      </c>
    </row>
    <row r="589" spans="3:4">
      <c r="C589" s="971" t="s">
        <v>58</v>
      </c>
      <c r="D589" s="991" t="s">
        <v>1320</v>
      </c>
    </row>
    <row r="590" spans="3:4">
      <c r="C590" s="971" t="s">
        <v>58</v>
      </c>
      <c r="D590" s="991" t="s">
        <v>1322</v>
      </c>
    </row>
    <row r="591" spans="3:4">
      <c r="C591" s="971" t="s">
        <v>58</v>
      </c>
      <c r="D591" s="991" t="s">
        <v>1324</v>
      </c>
    </row>
    <row r="592" spans="3:4">
      <c r="C592" s="971" t="s">
        <v>58</v>
      </c>
      <c r="D592" s="991" t="s">
        <v>1325</v>
      </c>
    </row>
    <row r="593" spans="3:4">
      <c r="C593" s="971" t="s">
        <v>58</v>
      </c>
      <c r="D593" s="991" t="s">
        <v>610</v>
      </c>
    </row>
    <row r="594" spans="3:4">
      <c r="C594" s="971" t="s">
        <v>58</v>
      </c>
      <c r="D594" s="991" t="s">
        <v>1292</v>
      </c>
    </row>
    <row r="595" spans="3:4">
      <c r="C595" s="971" t="s">
        <v>58</v>
      </c>
      <c r="D595" s="991" t="s">
        <v>1321</v>
      </c>
    </row>
    <row r="596" spans="3:4">
      <c r="C596" s="971" t="s">
        <v>58</v>
      </c>
      <c r="D596" s="991" t="s">
        <v>1327</v>
      </c>
    </row>
    <row r="597" spans="3:4">
      <c r="C597" s="971" t="s">
        <v>58</v>
      </c>
      <c r="D597" s="991" t="s">
        <v>1328</v>
      </c>
    </row>
    <row r="598" spans="3:4">
      <c r="C598" s="971" t="s">
        <v>58</v>
      </c>
      <c r="D598" s="991" t="s">
        <v>1329</v>
      </c>
    </row>
    <row r="599" spans="3:4">
      <c r="C599" s="971" t="s">
        <v>58</v>
      </c>
      <c r="D599" s="991" t="s">
        <v>1330</v>
      </c>
    </row>
    <row r="600" spans="3:4">
      <c r="C600" s="971" t="s">
        <v>58</v>
      </c>
      <c r="D600" s="991" t="s">
        <v>1331</v>
      </c>
    </row>
    <row r="601" spans="3:4">
      <c r="C601" s="971" t="s">
        <v>58</v>
      </c>
      <c r="D601" s="991" t="s">
        <v>1334</v>
      </c>
    </row>
    <row r="602" spans="3:4">
      <c r="C602" s="971" t="s">
        <v>58</v>
      </c>
      <c r="D602" s="991" t="s">
        <v>1335</v>
      </c>
    </row>
    <row r="603" spans="3:4">
      <c r="C603" s="971" t="s">
        <v>58</v>
      </c>
      <c r="D603" s="991" t="s">
        <v>1337</v>
      </c>
    </row>
    <row r="604" spans="3:4">
      <c r="C604" s="971" t="s">
        <v>58</v>
      </c>
      <c r="D604" s="991" t="s">
        <v>1341</v>
      </c>
    </row>
    <row r="605" spans="3:4">
      <c r="C605" s="971" t="s">
        <v>58</v>
      </c>
      <c r="D605" s="991" t="s">
        <v>1343</v>
      </c>
    </row>
    <row r="606" spans="3:4">
      <c r="C606" s="971" t="s">
        <v>58</v>
      </c>
      <c r="D606" s="991" t="s">
        <v>1346</v>
      </c>
    </row>
    <row r="607" spans="3:4">
      <c r="C607" s="971" t="s">
        <v>58</v>
      </c>
      <c r="D607" s="991" t="s">
        <v>1347</v>
      </c>
    </row>
    <row r="608" spans="3:4">
      <c r="C608" s="971" t="s">
        <v>58</v>
      </c>
      <c r="D608" s="991" t="s">
        <v>1295</v>
      </c>
    </row>
    <row r="609" spans="3:4">
      <c r="C609" s="971" t="s">
        <v>58</v>
      </c>
      <c r="D609" s="991" t="s">
        <v>1349</v>
      </c>
    </row>
    <row r="610" spans="3:4">
      <c r="C610" s="971" t="s">
        <v>58</v>
      </c>
      <c r="D610" s="991" t="s">
        <v>40</v>
      </c>
    </row>
    <row r="611" spans="3:4">
      <c r="C611" s="971" t="s">
        <v>58</v>
      </c>
      <c r="D611" s="991" t="s">
        <v>1192</v>
      </c>
    </row>
    <row r="612" spans="3:4">
      <c r="C612" s="971" t="s">
        <v>58</v>
      </c>
      <c r="D612" s="991" t="s">
        <v>992</v>
      </c>
    </row>
    <row r="613" spans="3:4">
      <c r="C613" s="971" t="s">
        <v>58</v>
      </c>
      <c r="D613" s="991" t="s">
        <v>1350</v>
      </c>
    </row>
    <row r="614" spans="3:4">
      <c r="C614" s="971" t="s">
        <v>58</v>
      </c>
      <c r="D614" s="991" t="s">
        <v>1088</v>
      </c>
    </row>
    <row r="615" spans="3:4">
      <c r="C615" s="971" t="s">
        <v>58</v>
      </c>
      <c r="D615" s="991" t="s">
        <v>1351</v>
      </c>
    </row>
    <row r="616" spans="3:4">
      <c r="C616" s="971" t="s">
        <v>58</v>
      </c>
      <c r="D616" s="991" t="s">
        <v>525</v>
      </c>
    </row>
    <row r="617" spans="3:4">
      <c r="C617" s="971" t="s">
        <v>58</v>
      </c>
      <c r="D617" s="991" t="s">
        <v>1352</v>
      </c>
    </row>
    <row r="618" spans="3:4">
      <c r="C618" s="971" t="s">
        <v>58</v>
      </c>
      <c r="D618" s="991" t="s">
        <v>306</v>
      </c>
    </row>
    <row r="619" spans="3:4">
      <c r="C619" s="971" t="s">
        <v>58</v>
      </c>
      <c r="D619" s="991" t="s">
        <v>638</v>
      </c>
    </row>
    <row r="620" spans="3:4">
      <c r="C620" s="971" t="s">
        <v>58</v>
      </c>
      <c r="D620" s="991" t="s">
        <v>834</v>
      </c>
    </row>
    <row r="621" spans="3:4">
      <c r="C621" s="971" t="s">
        <v>58</v>
      </c>
      <c r="D621" s="991" t="s">
        <v>1353</v>
      </c>
    </row>
    <row r="622" spans="3:4">
      <c r="C622" s="971" t="s">
        <v>58</v>
      </c>
      <c r="D622" s="991" t="s">
        <v>1355</v>
      </c>
    </row>
    <row r="623" spans="3:4">
      <c r="C623" s="971" t="s">
        <v>58</v>
      </c>
      <c r="D623" s="991" t="s">
        <v>1357</v>
      </c>
    </row>
    <row r="624" spans="3:4">
      <c r="C624" s="971" t="s">
        <v>58</v>
      </c>
      <c r="D624" s="991" t="s">
        <v>1359</v>
      </c>
    </row>
    <row r="625" spans="3:4">
      <c r="C625" s="971" t="s">
        <v>58</v>
      </c>
      <c r="D625" s="991" t="s">
        <v>1090</v>
      </c>
    </row>
    <row r="626" spans="3:4">
      <c r="C626" s="971" t="s">
        <v>58</v>
      </c>
      <c r="D626" s="991" t="s">
        <v>109</v>
      </c>
    </row>
    <row r="627" spans="3:4">
      <c r="C627" s="971" t="s">
        <v>58</v>
      </c>
      <c r="D627" s="991" t="s">
        <v>132</v>
      </c>
    </row>
    <row r="628" spans="3:4">
      <c r="C628" s="971" t="s">
        <v>58</v>
      </c>
      <c r="D628" s="991" t="s">
        <v>212</v>
      </c>
    </row>
    <row r="629" spans="3:4">
      <c r="C629" s="971" t="s">
        <v>58</v>
      </c>
      <c r="D629" s="991" t="s">
        <v>965</v>
      </c>
    </row>
    <row r="630" spans="3:4">
      <c r="C630" s="971" t="s">
        <v>58</v>
      </c>
      <c r="D630" s="991" t="s">
        <v>341</v>
      </c>
    </row>
    <row r="631" spans="3:4">
      <c r="C631" s="971" t="s">
        <v>58</v>
      </c>
      <c r="D631" s="991" t="s">
        <v>1360</v>
      </c>
    </row>
    <row r="632" spans="3:4">
      <c r="C632" s="971" t="s">
        <v>58</v>
      </c>
      <c r="D632" s="991" t="s">
        <v>478</v>
      </c>
    </row>
    <row r="633" spans="3:4">
      <c r="C633" s="971" t="s">
        <v>58</v>
      </c>
      <c r="D633" s="991" t="s">
        <v>939</v>
      </c>
    </row>
    <row r="634" spans="3:4">
      <c r="C634" s="971" t="s">
        <v>58</v>
      </c>
      <c r="D634" s="991" t="s">
        <v>1361</v>
      </c>
    </row>
    <row r="635" spans="3:4">
      <c r="C635" s="971" t="s">
        <v>58</v>
      </c>
      <c r="D635" s="991" t="s">
        <v>388</v>
      </c>
    </row>
    <row r="636" spans="3:4">
      <c r="C636" s="971" t="s">
        <v>44</v>
      </c>
      <c r="D636" s="991" t="s">
        <v>154</v>
      </c>
    </row>
    <row r="637" spans="3:4">
      <c r="C637" s="971" t="s">
        <v>44</v>
      </c>
      <c r="D637" s="991" t="s">
        <v>1364</v>
      </c>
    </row>
    <row r="638" spans="3:4">
      <c r="C638" s="971" t="s">
        <v>44</v>
      </c>
      <c r="D638" s="991" t="s">
        <v>892</v>
      </c>
    </row>
    <row r="639" spans="3:4">
      <c r="C639" s="971" t="s">
        <v>44</v>
      </c>
      <c r="D639" s="991" t="s">
        <v>938</v>
      </c>
    </row>
    <row r="640" spans="3:4">
      <c r="C640" s="971" t="s">
        <v>44</v>
      </c>
      <c r="D640" s="991" t="s">
        <v>311</v>
      </c>
    </row>
    <row r="641" spans="3:4">
      <c r="C641" s="971" t="s">
        <v>44</v>
      </c>
      <c r="D641" s="991" t="s">
        <v>537</v>
      </c>
    </row>
    <row r="642" spans="3:4">
      <c r="C642" s="971" t="s">
        <v>44</v>
      </c>
      <c r="D642" s="991" t="s">
        <v>671</v>
      </c>
    </row>
    <row r="643" spans="3:4">
      <c r="C643" s="971" t="s">
        <v>44</v>
      </c>
      <c r="D643" s="991" t="s">
        <v>418</v>
      </c>
    </row>
    <row r="644" spans="3:4">
      <c r="C644" s="971" t="s">
        <v>44</v>
      </c>
      <c r="D644" s="991" t="s">
        <v>882</v>
      </c>
    </row>
    <row r="645" spans="3:4">
      <c r="C645" s="971" t="s">
        <v>44</v>
      </c>
      <c r="D645" s="991" t="s">
        <v>294</v>
      </c>
    </row>
    <row r="646" spans="3:4">
      <c r="C646" s="971" t="s">
        <v>44</v>
      </c>
      <c r="D646" s="991" t="s">
        <v>1219</v>
      </c>
    </row>
    <row r="647" spans="3:4">
      <c r="C647" s="971" t="s">
        <v>44</v>
      </c>
      <c r="D647" s="991" t="s">
        <v>1365</v>
      </c>
    </row>
    <row r="648" spans="3:4">
      <c r="C648" s="971" t="s">
        <v>44</v>
      </c>
      <c r="D648" s="991" t="s">
        <v>897</v>
      </c>
    </row>
    <row r="649" spans="3:4">
      <c r="C649" s="971" t="s">
        <v>44</v>
      </c>
      <c r="D649" s="991" t="s">
        <v>1336</v>
      </c>
    </row>
    <row r="650" spans="3:4">
      <c r="C650" s="971" t="s">
        <v>44</v>
      </c>
      <c r="D650" s="991" t="s">
        <v>1366</v>
      </c>
    </row>
    <row r="651" spans="3:4">
      <c r="C651" s="971" t="s">
        <v>44</v>
      </c>
      <c r="D651" s="991" t="s">
        <v>771</v>
      </c>
    </row>
    <row r="652" spans="3:4">
      <c r="C652" s="971" t="s">
        <v>44</v>
      </c>
      <c r="D652" s="991" t="s">
        <v>1370</v>
      </c>
    </row>
    <row r="653" spans="3:4">
      <c r="C653" s="971" t="s">
        <v>44</v>
      </c>
      <c r="D653" s="991" t="s">
        <v>1333</v>
      </c>
    </row>
    <row r="654" spans="3:4">
      <c r="C654" s="971" t="s">
        <v>44</v>
      </c>
      <c r="D654" s="991" t="s">
        <v>224</v>
      </c>
    </row>
    <row r="655" spans="3:4">
      <c r="C655" s="971" t="s">
        <v>44</v>
      </c>
      <c r="D655" s="991" t="s">
        <v>717</v>
      </c>
    </row>
    <row r="656" spans="3:4">
      <c r="C656" s="971" t="s">
        <v>44</v>
      </c>
      <c r="D656" s="991" t="s">
        <v>500</v>
      </c>
    </row>
    <row r="657" spans="3:4">
      <c r="C657" s="971" t="s">
        <v>44</v>
      </c>
      <c r="D657" s="991" t="s">
        <v>1371</v>
      </c>
    </row>
    <row r="658" spans="3:4">
      <c r="C658" s="971" t="s">
        <v>44</v>
      </c>
      <c r="D658" s="991" t="s">
        <v>1209</v>
      </c>
    </row>
    <row r="659" spans="3:4">
      <c r="C659" s="971" t="s">
        <v>44</v>
      </c>
      <c r="D659" s="991" t="s">
        <v>1094</v>
      </c>
    </row>
    <row r="660" spans="3:4">
      <c r="C660" s="971" t="s">
        <v>44</v>
      </c>
      <c r="D660" s="991" t="s">
        <v>180</v>
      </c>
    </row>
    <row r="661" spans="3:4">
      <c r="C661" s="971" t="s">
        <v>44</v>
      </c>
      <c r="D661" s="991" t="s">
        <v>1374</v>
      </c>
    </row>
    <row r="662" spans="3:4">
      <c r="C662" s="971" t="s">
        <v>44</v>
      </c>
      <c r="D662" s="991" t="s">
        <v>711</v>
      </c>
    </row>
    <row r="663" spans="3:4">
      <c r="C663" s="971" t="s">
        <v>44</v>
      </c>
      <c r="D663" s="991" t="s">
        <v>1376</v>
      </c>
    </row>
    <row r="664" spans="3:4">
      <c r="C664" s="971" t="s">
        <v>44</v>
      </c>
      <c r="D664" s="991" t="s">
        <v>747</v>
      </c>
    </row>
    <row r="665" spans="3:4">
      <c r="C665" s="971" t="s">
        <v>44</v>
      </c>
      <c r="D665" s="991" t="s">
        <v>1372</v>
      </c>
    </row>
    <row r="666" spans="3:4">
      <c r="C666" s="971" t="s">
        <v>44</v>
      </c>
      <c r="D666" s="991" t="s">
        <v>1116</v>
      </c>
    </row>
    <row r="667" spans="3:4">
      <c r="C667" s="971" t="s">
        <v>44</v>
      </c>
      <c r="D667" s="991" t="s">
        <v>1377</v>
      </c>
    </row>
    <row r="668" spans="3:4">
      <c r="C668" s="971" t="s">
        <v>44</v>
      </c>
      <c r="D668" s="991" t="s">
        <v>1157</v>
      </c>
    </row>
    <row r="669" spans="3:4">
      <c r="C669" s="971" t="s">
        <v>44</v>
      </c>
      <c r="D669" s="991" t="s">
        <v>1066</v>
      </c>
    </row>
    <row r="670" spans="3:4">
      <c r="C670" s="971" t="s">
        <v>44</v>
      </c>
      <c r="D670" s="991" t="s">
        <v>906</v>
      </c>
    </row>
    <row r="671" spans="3:4">
      <c r="C671" s="971" t="s">
        <v>44</v>
      </c>
      <c r="D671" s="991" t="s">
        <v>1378</v>
      </c>
    </row>
    <row r="672" spans="3:4">
      <c r="C672" s="971" t="s">
        <v>44</v>
      </c>
      <c r="D672" s="991" t="s">
        <v>635</v>
      </c>
    </row>
    <row r="673" spans="3:4">
      <c r="C673" s="971" t="s">
        <v>44</v>
      </c>
      <c r="D673" s="991" t="s">
        <v>1380</v>
      </c>
    </row>
    <row r="674" spans="3:4">
      <c r="C674" s="971" t="s">
        <v>44</v>
      </c>
      <c r="D674" s="991" t="s">
        <v>1383</v>
      </c>
    </row>
    <row r="675" spans="3:4">
      <c r="C675" s="971" t="s">
        <v>44</v>
      </c>
      <c r="D675" s="991" t="s">
        <v>115</v>
      </c>
    </row>
    <row r="676" spans="3:4">
      <c r="C676" s="971" t="s">
        <v>44</v>
      </c>
      <c r="D676" s="991" t="s">
        <v>1386</v>
      </c>
    </row>
    <row r="677" spans="3:4">
      <c r="C677" s="971" t="s">
        <v>44</v>
      </c>
      <c r="D677" s="991" t="s">
        <v>753</v>
      </c>
    </row>
    <row r="678" spans="3:4">
      <c r="C678" s="971" t="s">
        <v>44</v>
      </c>
      <c r="D678" s="991" t="s">
        <v>1176</v>
      </c>
    </row>
    <row r="679" spans="3:4">
      <c r="C679" s="971" t="s">
        <v>44</v>
      </c>
      <c r="D679" s="991" t="s">
        <v>971</v>
      </c>
    </row>
    <row r="680" spans="3:4">
      <c r="C680" s="971" t="s">
        <v>44</v>
      </c>
      <c r="D680" s="991" t="s">
        <v>700</v>
      </c>
    </row>
    <row r="681" spans="3:4">
      <c r="C681" s="971" t="s">
        <v>44</v>
      </c>
      <c r="D681" s="991" t="s">
        <v>812</v>
      </c>
    </row>
    <row r="682" spans="3:4">
      <c r="C682" s="971" t="s">
        <v>44</v>
      </c>
      <c r="D682" s="991" t="s">
        <v>71</v>
      </c>
    </row>
    <row r="683" spans="3:4">
      <c r="C683" s="971" t="s">
        <v>44</v>
      </c>
      <c r="D683" s="991" t="s">
        <v>1060</v>
      </c>
    </row>
    <row r="684" spans="3:4">
      <c r="C684" s="971" t="s">
        <v>44</v>
      </c>
      <c r="D684" s="991" t="s">
        <v>888</v>
      </c>
    </row>
    <row r="685" spans="3:4">
      <c r="C685" s="971" t="s">
        <v>44</v>
      </c>
      <c r="D685" s="991" t="s">
        <v>1388</v>
      </c>
    </row>
    <row r="686" spans="3:4">
      <c r="C686" s="971" t="s">
        <v>44</v>
      </c>
      <c r="D686" s="991" t="s">
        <v>1262</v>
      </c>
    </row>
    <row r="687" spans="3:4">
      <c r="C687" s="971" t="s">
        <v>44</v>
      </c>
      <c r="D687" s="991" t="s">
        <v>1389</v>
      </c>
    </row>
    <row r="688" spans="3:4">
      <c r="C688" s="971" t="s">
        <v>44</v>
      </c>
      <c r="D688" s="991" t="s">
        <v>542</v>
      </c>
    </row>
    <row r="689" spans="3:4">
      <c r="C689" s="971" t="s">
        <v>44</v>
      </c>
      <c r="D689" s="991" t="s">
        <v>1013</v>
      </c>
    </row>
    <row r="690" spans="3:4">
      <c r="C690" s="971" t="s">
        <v>44</v>
      </c>
      <c r="D690" s="991" t="s">
        <v>820</v>
      </c>
    </row>
    <row r="691" spans="3:4">
      <c r="C691" s="971" t="s">
        <v>44</v>
      </c>
      <c r="D691" s="991" t="s">
        <v>1390</v>
      </c>
    </row>
    <row r="692" spans="3:4">
      <c r="C692" s="971" t="s">
        <v>44</v>
      </c>
      <c r="D692" s="991" t="s">
        <v>944</v>
      </c>
    </row>
    <row r="693" spans="3:4">
      <c r="C693" s="971" t="s">
        <v>44</v>
      </c>
      <c r="D693" s="991" t="s">
        <v>631</v>
      </c>
    </row>
    <row r="694" spans="3:4">
      <c r="C694" s="971" t="s">
        <v>44</v>
      </c>
      <c r="D694" s="991" t="s">
        <v>571</v>
      </c>
    </row>
    <row r="695" spans="3:4">
      <c r="C695" s="971" t="s">
        <v>44</v>
      </c>
      <c r="D695" s="991" t="s">
        <v>1391</v>
      </c>
    </row>
    <row r="696" spans="3:4">
      <c r="C696" s="971" t="s">
        <v>44</v>
      </c>
      <c r="D696" s="991" t="s">
        <v>1392</v>
      </c>
    </row>
    <row r="697" spans="3:4">
      <c r="C697" s="971" t="s">
        <v>44</v>
      </c>
      <c r="D697" s="991" t="s">
        <v>198</v>
      </c>
    </row>
    <row r="698" spans="3:4">
      <c r="C698" s="971" t="s">
        <v>429</v>
      </c>
      <c r="D698" s="991" t="s">
        <v>1287</v>
      </c>
    </row>
    <row r="699" spans="3:4">
      <c r="C699" s="971" t="s">
        <v>429</v>
      </c>
      <c r="D699" s="991" t="s">
        <v>907</v>
      </c>
    </row>
    <row r="700" spans="3:4">
      <c r="C700" s="971" t="s">
        <v>429</v>
      </c>
      <c r="D700" s="991" t="s">
        <v>281</v>
      </c>
    </row>
    <row r="701" spans="3:4">
      <c r="C701" s="971" t="s">
        <v>429</v>
      </c>
      <c r="D701" s="991" t="s">
        <v>765</v>
      </c>
    </row>
    <row r="702" spans="3:4">
      <c r="C702" s="971" t="s">
        <v>429</v>
      </c>
      <c r="D702" s="991" t="s">
        <v>1110</v>
      </c>
    </row>
    <row r="703" spans="3:4">
      <c r="C703" s="971" t="s">
        <v>429</v>
      </c>
      <c r="D703" s="991" t="s">
        <v>1396</v>
      </c>
    </row>
    <row r="704" spans="3:4">
      <c r="C704" s="971" t="s">
        <v>429</v>
      </c>
      <c r="D704" s="991" t="s">
        <v>605</v>
      </c>
    </row>
    <row r="705" spans="3:4">
      <c r="C705" s="971" t="s">
        <v>429</v>
      </c>
      <c r="D705" s="991" t="s">
        <v>677</v>
      </c>
    </row>
    <row r="706" spans="3:4">
      <c r="C706" s="971" t="s">
        <v>429</v>
      </c>
      <c r="D706" s="991" t="s">
        <v>1397</v>
      </c>
    </row>
    <row r="707" spans="3:4">
      <c r="C707" s="971" t="s">
        <v>429</v>
      </c>
      <c r="D707" s="991" t="s">
        <v>296</v>
      </c>
    </row>
    <row r="708" spans="3:4">
      <c r="C708" s="971" t="s">
        <v>429</v>
      </c>
      <c r="D708" s="991" t="s">
        <v>484</v>
      </c>
    </row>
    <row r="709" spans="3:4">
      <c r="C709" s="971" t="s">
        <v>429</v>
      </c>
      <c r="D709" s="991" t="s">
        <v>1107</v>
      </c>
    </row>
    <row r="710" spans="3:4">
      <c r="C710" s="971" t="s">
        <v>429</v>
      </c>
      <c r="D710" s="991" t="s">
        <v>1398</v>
      </c>
    </row>
    <row r="711" spans="3:4">
      <c r="C711" s="971" t="s">
        <v>429</v>
      </c>
      <c r="D711" s="991" t="s">
        <v>1038</v>
      </c>
    </row>
    <row r="712" spans="3:4">
      <c r="C712" s="971" t="s">
        <v>429</v>
      </c>
      <c r="D712" s="991" t="s">
        <v>937</v>
      </c>
    </row>
    <row r="713" spans="3:4">
      <c r="C713" s="971" t="s">
        <v>429</v>
      </c>
      <c r="D713" s="991" t="s">
        <v>1399</v>
      </c>
    </row>
    <row r="714" spans="3:4">
      <c r="C714" s="971" t="s">
        <v>429</v>
      </c>
      <c r="D714" s="991" t="s">
        <v>447</v>
      </c>
    </row>
    <row r="715" spans="3:4">
      <c r="C715" s="971" t="s">
        <v>429</v>
      </c>
      <c r="D715" s="991" t="s">
        <v>685</v>
      </c>
    </row>
    <row r="716" spans="3:4">
      <c r="C716" s="971" t="s">
        <v>429</v>
      </c>
      <c r="D716" s="991" t="s">
        <v>415</v>
      </c>
    </row>
    <row r="717" spans="3:4">
      <c r="C717" s="971" t="s">
        <v>429</v>
      </c>
      <c r="D717" s="991" t="s">
        <v>665</v>
      </c>
    </row>
    <row r="718" spans="3:4">
      <c r="C718" s="971" t="s">
        <v>429</v>
      </c>
      <c r="D718" s="991" t="s">
        <v>1403</v>
      </c>
    </row>
    <row r="719" spans="3:4">
      <c r="C719" s="971" t="s">
        <v>429</v>
      </c>
      <c r="D719" s="991" t="s">
        <v>1404</v>
      </c>
    </row>
    <row r="720" spans="3:4">
      <c r="C720" s="971" t="s">
        <v>429</v>
      </c>
      <c r="D720" s="991" t="s">
        <v>252</v>
      </c>
    </row>
    <row r="721" spans="3:4">
      <c r="C721" s="971" t="s">
        <v>429</v>
      </c>
      <c r="D721" s="991" t="s">
        <v>1405</v>
      </c>
    </row>
    <row r="722" spans="3:4">
      <c r="C722" s="971" t="s">
        <v>429</v>
      </c>
      <c r="D722" s="991" t="s">
        <v>1406</v>
      </c>
    </row>
    <row r="723" spans="3:4">
      <c r="C723" s="971" t="s">
        <v>429</v>
      </c>
      <c r="D723" s="991" t="s">
        <v>831</v>
      </c>
    </row>
    <row r="724" spans="3:4">
      <c r="C724" s="971" t="s">
        <v>429</v>
      </c>
      <c r="D724" s="991" t="s">
        <v>1407</v>
      </c>
    </row>
    <row r="725" spans="3:4">
      <c r="C725" s="971" t="s">
        <v>429</v>
      </c>
      <c r="D725" s="991" t="s">
        <v>1408</v>
      </c>
    </row>
    <row r="726" spans="3:4">
      <c r="C726" s="971" t="s">
        <v>429</v>
      </c>
      <c r="D726" s="991" t="s">
        <v>1382</v>
      </c>
    </row>
    <row r="727" spans="3:4">
      <c r="C727" s="971" t="s">
        <v>429</v>
      </c>
      <c r="D727" s="991" t="s">
        <v>413</v>
      </c>
    </row>
    <row r="728" spans="3:4">
      <c r="C728" s="971" t="s">
        <v>429</v>
      </c>
      <c r="D728" s="991" t="s">
        <v>1092</v>
      </c>
    </row>
    <row r="729" spans="3:4">
      <c r="C729" s="971" t="s">
        <v>429</v>
      </c>
      <c r="D729" s="991" t="s">
        <v>1348</v>
      </c>
    </row>
    <row r="730" spans="3:4">
      <c r="C730" s="971" t="s">
        <v>429</v>
      </c>
      <c r="D730" s="991" t="s">
        <v>1410</v>
      </c>
    </row>
    <row r="731" spans="3:4">
      <c r="C731" s="971" t="s">
        <v>366</v>
      </c>
      <c r="D731" s="991" t="s">
        <v>1412</v>
      </c>
    </row>
    <row r="732" spans="3:4">
      <c r="C732" s="971" t="s">
        <v>366</v>
      </c>
      <c r="D732" s="991" t="s">
        <v>1414</v>
      </c>
    </row>
    <row r="733" spans="3:4">
      <c r="C733" s="971" t="s">
        <v>366</v>
      </c>
      <c r="D733" s="991" t="s">
        <v>222</v>
      </c>
    </row>
    <row r="734" spans="3:4">
      <c r="C734" s="971" t="s">
        <v>366</v>
      </c>
      <c r="D734" s="991" t="s">
        <v>117</v>
      </c>
    </row>
    <row r="735" spans="3:4">
      <c r="C735" s="971" t="s">
        <v>366</v>
      </c>
      <c r="D735" s="991" t="s">
        <v>1332</v>
      </c>
    </row>
    <row r="736" spans="3:4">
      <c r="C736" s="971" t="s">
        <v>366</v>
      </c>
      <c r="D736" s="991" t="s">
        <v>1415</v>
      </c>
    </row>
    <row r="737" spans="3:4">
      <c r="C737" s="971" t="s">
        <v>366</v>
      </c>
      <c r="D737" s="991" t="s">
        <v>788</v>
      </c>
    </row>
    <row r="738" spans="3:4">
      <c r="C738" s="971" t="s">
        <v>366</v>
      </c>
      <c r="D738" s="991" t="s">
        <v>1417</v>
      </c>
    </row>
    <row r="739" spans="3:4">
      <c r="C739" s="971" t="s">
        <v>366</v>
      </c>
      <c r="D739" s="991" t="s">
        <v>1418</v>
      </c>
    </row>
    <row r="740" spans="3:4">
      <c r="C740" s="971" t="s">
        <v>366</v>
      </c>
      <c r="D740" s="991" t="s">
        <v>1004</v>
      </c>
    </row>
    <row r="741" spans="3:4">
      <c r="C741" s="971" t="s">
        <v>366</v>
      </c>
      <c r="D741" s="991" t="s">
        <v>1420</v>
      </c>
    </row>
    <row r="742" spans="3:4">
      <c r="C742" s="971" t="s">
        <v>366</v>
      </c>
      <c r="D742" s="991" t="s">
        <v>1421</v>
      </c>
    </row>
    <row r="743" spans="3:4">
      <c r="C743" s="971" t="s">
        <v>366</v>
      </c>
      <c r="D743" s="991" t="s">
        <v>1422</v>
      </c>
    </row>
    <row r="744" spans="3:4">
      <c r="C744" s="971" t="s">
        <v>366</v>
      </c>
      <c r="D744" s="991" t="s">
        <v>1363</v>
      </c>
    </row>
    <row r="745" spans="3:4">
      <c r="C745" s="971" t="s">
        <v>366</v>
      </c>
      <c r="D745" s="991" t="s">
        <v>1424</v>
      </c>
    </row>
    <row r="746" spans="3:4">
      <c r="C746" s="971" t="s">
        <v>366</v>
      </c>
      <c r="D746" s="991" t="s">
        <v>156</v>
      </c>
    </row>
    <row r="747" spans="3:4">
      <c r="C747" s="971" t="s">
        <v>366</v>
      </c>
      <c r="D747" s="991" t="s">
        <v>990</v>
      </c>
    </row>
    <row r="748" spans="3:4">
      <c r="C748" s="971" t="s">
        <v>366</v>
      </c>
      <c r="D748" s="991" t="s">
        <v>739</v>
      </c>
    </row>
    <row r="749" spans="3:4">
      <c r="C749" s="971" t="s">
        <v>366</v>
      </c>
      <c r="D749" s="991" t="s">
        <v>1155</v>
      </c>
    </row>
    <row r="750" spans="3:4">
      <c r="C750" s="971" t="s">
        <v>366</v>
      </c>
      <c r="D750" s="991" t="s">
        <v>1427</v>
      </c>
    </row>
    <row r="751" spans="3:4">
      <c r="C751" s="971" t="s">
        <v>366</v>
      </c>
      <c r="D751" s="991" t="s">
        <v>848</v>
      </c>
    </row>
    <row r="752" spans="3:4">
      <c r="C752" s="971" t="s">
        <v>366</v>
      </c>
      <c r="D752" s="991" t="s">
        <v>77</v>
      </c>
    </row>
    <row r="753" spans="3:4">
      <c r="C753" s="971" t="s">
        <v>366</v>
      </c>
      <c r="D753" s="991" t="s">
        <v>1428</v>
      </c>
    </row>
    <row r="754" spans="3:4">
      <c r="C754" s="971" t="s">
        <v>366</v>
      </c>
      <c r="D754" s="991" t="s">
        <v>1212</v>
      </c>
    </row>
    <row r="755" spans="3:4">
      <c r="C755" s="971" t="s">
        <v>366</v>
      </c>
      <c r="D755" s="991" t="s">
        <v>801</v>
      </c>
    </row>
    <row r="756" spans="3:4">
      <c r="C756" s="971" t="s">
        <v>366</v>
      </c>
      <c r="D756" s="991" t="s">
        <v>1429</v>
      </c>
    </row>
    <row r="757" spans="3:4">
      <c r="C757" s="971" t="s">
        <v>366</v>
      </c>
      <c r="D757" s="991" t="s">
        <v>959</v>
      </c>
    </row>
    <row r="758" spans="3:4">
      <c r="C758" s="971" t="s">
        <v>366</v>
      </c>
      <c r="D758" s="991" t="s">
        <v>229</v>
      </c>
    </row>
    <row r="759" spans="3:4">
      <c r="C759" s="971" t="s">
        <v>366</v>
      </c>
      <c r="D759" s="991" t="s">
        <v>1431</v>
      </c>
    </row>
    <row r="760" spans="3:4">
      <c r="C760" s="971" t="s">
        <v>366</v>
      </c>
      <c r="D760" s="991" t="s">
        <v>751</v>
      </c>
    </row>
    <row r="761" spans="3:4">
      <c r="C761" s="971" t="s">
        <v>515</v>
      </c>
      <c r="D761" s="991" t="s">
        <v>457</v>
      </c>
    </row>
    <row r="762" spans="3:4">
      <c r="C762" s="971" t="s">
        <v>515</v>
      </c>
      <c r="D762" s="991" t="s">
        <v>854</v>
      </c>
    </row>
    <row r="763" spans="3:4">
      <c r="C763" s="971" t="s">
        <v>515</v>
      </c>
      <c r="D763" s="991" t="s">
        <v>405</v>
      </c>
    </row>
    <row r="764" spans="3:4">
      <c r="C764" s="971" t="s">
        <v>515</v>
      </c>
      <c r="D764" s="991" t="s">
        <v>1433</v>
      </c>
    </row>
    <row r="765" spans="3:4">
      <c r="C765" s="971" t="s">
        <v>515</v>
      </c>
      <c r="D765" s="991" t="s">
        <v>1436</v>
      </c>
    </row>
    <row r="766" spans="3:4">
      <c r="C766" s="971" t="s">
        <v>515</v>
      </c>
      <c r="D766" s="991" t="s">
        <v>1256</v>
      </c>
    </row>
    <row r="767" spans="3:4">
      <c r="C767" s="971" t="s">
        <v>515</v>
      </c>
      <c r="D767" s="991" t="s">
        <v>1437</v>
      </c>
    </row>
    <row r="768" spans="3:4">
      <c r="C768" s="971" t="s">
        <v>515</v>
      </c>
      <c r="D768" s="991" t="s">
        <v>1438</v>
      </c>
    </row>
    <row r="769" spans="3:4">
      <c r="C769" s="971" t="s">
        <v>515</v>
      </c>
      <c r="D769" s="991" t="s">
        <v>1441</v>
      </c>
    </row>
    <row r="770" spans="3:4">
      <c r="C770" s="971" t="s">
        <v>515</v>
      </c>
      <c r="D770" s="991" t="s">
        <v>1442</v>
      </c>
    </row>
    <row r="771" spans="3:4">
      <c r="C771" s="971" t="s">
        <v>515</v>
      </c>
      <c r="D771" s="991" t="s">
        <v>1443</v>
      </c>
    </row>
    <row r="772" spans="3:4">
      <c r="C772" s="971" t="s">
        <v>515</v>
      </c>
      <c r="D772" s="991" t="s">
        <v>1221</v>
      </c>
    </row>
    <row r="773" spans="3:4">
      <c r="C773" s="971" t="s">
        <v>515</v>
      </c>
      <c r="D773" s="991" t="s">
        <v>1444</v>
      </c>
    </row>
    <row r="774" spans="3:4">
      <c r="C774" s="971" t="s">
        <v>515</v>
      </c>
      <c r="D774" s="991" t="s">
        <v>1445</v>
      </c>
    </row>
    <row r="775" spans="3:4">
      <c r="C775" s="971" t="s">
        <v>515</v>
      </c>
      <c r="D775" s="991" t="s">
        <v>1054</v>
      </c>
    </row>
    <row r="776" spans="3:4">
      <c r="C776" s="971" t="s">
        <v>521</v>
      </c>
      <c r="D776" s="991" t="s">
        <v>1447</v>
      </c>
    </row>
    <row r="777" spans="3:4">
      <c r="C777" s="971" t="s">
        <v>521</v>
      </c>
      <c r="D777" s="991" t="s">
        <v>197</v>
      </c>
    </row>
    <row r="778" spans="3:4">
      <c r="C778" s="971" t="s">
        <v>521</v>
      </c>
      <c r="D778" s="991" t="s">
        <v>1448</v>
      </c>
    </row>
    <row r="779" spans="3:4">
      <c r="C779" s="971" t="s">
        <v>521</v>
      </c>
      <c r="D779" s="991" t="s">
        <v>206</v>
      </c>
    </row>
    <row r="780" spans="3:4">
      <c r="C780" s="971" t="s">
        <v>521</v>
      </c>
      <c r="D780" s="991" t="s">
        <v>1449</v>
      </c>
    </row>
    <row r="781" spans="3:4">
      <c r="C781" s="971" t="s">
        <v>521</v>
      </c>
      <c r="D781" s="991" t="s">
        <v>982</v>
      </c>
    </row>
    <row r="782" spans="3:4">
      <c r="C782" s="971" t="s">
        <v>521</v>
      </c>
      <c r="D782" s="991" t="s">
        <v>196</v>
      </c>
    </row>
    <row r="783" spans="3:4">
      <c r="C783" s="971" t="s">
        <v>521</v>
      </c>
      <c r="D783" s="991" t="s">
        <v>1225</v>
      </c>
    </row>
    <row r="784" spans="3:4">
      <c r="C784" s="971" t="s">
        <v>521</v>
      </c>
      <c r="D784" s="991" t="s">
        <v>454</v>
      </c>
    </row>
    <row r="785" spans="3:4">
      <c r="C785" s="971" t="s">
        <v>521</v>
      </c>
      <c r="D785" s="991" t="s">
        <v>1450</v>
      </c>
    </row>
    <row r="786" spans="3:4">
      <c r="C786" s="971" t="s">
        <v>521</v>
      </c>
      <c r="D786" s="991" t="s">
        <v>1452</v>
      </c>
    </row>
    <row r="787" spans="3:4">
      <c r="C787" s="971" t="s">
        <v>521</v>
      </c>
      <c r="D787" s="991" t="s">
        <v>56</v>
      </c>
    </row>
    <row r="788" spans="3:4">
      <c r="C788" s="971" t="s">
        <v>521</v>
      </c>
      <c r="D788" s="991" t="s">
        <v>650</v>
      </c>
    </row>
    <row r="789" spans="3:4">
      <c r="C789" s="971" t="s">
        <v>521</v>
      </c>
      <c r="D789" s="991" t="s">
        <v>1454</v>
      </c>
    </row>
    <row r="790" spans="3:4">
      <c r="C790" s="971" t="s">
        <v>521</v>
      </c>
      <c r="D790" s="991" t="s">
        <v>1456</v>
      </c>
    </row>
    <row r="791" spans="3:4">
      <c r="C791" s="971" t="s">
        <v>521</v>
      </c>
      <c r="D791" s="991" t="s">
        <v>1458</v>
      </c>
    </row>
    <row r="792" spans="3:4">
      <c r="C792" s="971" t="s">
        <v>521</v>
      </c>
      <c r="D792" s="991" t="s">
        <v>121</v>
      </c>
    </row>
    <row r="793" spans="3:4">
      <c r="C793" s="971" t="s">
        <v>521</v>
      </c>
      <c r="D793" s="991" t="s">
        <v>1387</v>
      </c>
    </row>
    <row r="794" spans="3:4">
      <c r="C794" s="971" t="s">
        <v>521</v>
      </c>
      <c r="D794" s="991" t="s">
        <v>1459</v>
      </c>
    </row>
    <row r="795" spans="3:4">
      <c r="C795" s="971" t="s">
        <v>411</v>
      </c>
      <c r="D795" s="991" t="s">
        <v>1460</v>
      </c>
    </row>
    <row r="796" spans="3:4">
      <c r="C796" s="971" t="s">
        <v>411</v>
      </c>
      <c r="D796" s="991" t="s">
        <v>810</v>
      </c>
    </row>
    <row r="797" spans="3:4">
      <c r="C797" s="971" t="s">
        <v>411</v>
      </c>
      <c r="D797" s="991" t="s">
        <v>598</v>
      </c>
    </row>
    <row r="798" spans="3:4">
      <c r="C798" s="971" t="s">
        <v>411</v>
      </c>
      <c r="D798" s="991" t="s">
        <v>1395</v>
      </c>
    </row>
    <row r="799" spans="3:4">
      <c r="C799" s="971" t="s">
        <v>411</v>
      </c>
      <c r="D799" s="991" t="s">
        <v>1461</v>
      </c>
    </row>
    <row r="800" spans="3:4">
      <c r="C800" s="971" t="s">
        <v>411</v>
      </c>
      <c r="D800" s="991" t="s">
        <v>1183</v>
      </c>
    </row>
    <row r="801" spans="3:4">
      <c r="C801" s="971" t="s">
        <v>411</v>
      </c>
      <c r="D801" s="991" t="s">
        <v>518</v>
      </c>
    </row>
    <row r="802" spans="3:4">
      <c r="C802" s="971" t="s">
        <v>411</v>
      </c>
      <c r="D802" s="991" t="s">
        <v>179</v>
      </c>
    </row>
    <row r="803" spans="3:4">
      <c r="C803" s="971" t="s">
        <v>411</v>
      </c>
      <c r="D803" s="991" t="s">
        <v>738</v>
      </c>
    </row>
    <row r="804" spans="3:4">
      <c r="C804" s="971" t="s">
        <v>411</v>
      </c>
      <c r="D804" s="991" t="s">
        <v>1462</v>
      </c>
    </row>
    <row r="805" spans="3:4">
      <c r="C805" s="971" t="s">
        <v>411</v>
      </c>
      <c r="D805" s="991" t="s">
        <v>362</v>
      </c>
    </row>
    <row r="806" spans="3:4">
      <c r="C806" s="971" t="s">
        <v>411</v>
      </c>
      <c r="D806" s="991" t="s">
        <v>663</v>
      </c>
    </row>
    <row r="807" spans="3:4">
      <c r="C807" s="971" t="s">
        <v>411</v>
      </c>
      <c r="D807" s="991" t="s">
        <v>1463</v>
      </c>
    </row>
    <row r="808" spans="3:4">
      <c r="C808" s="971" t="s">
        <v>411</v>
      </c>
      <c r="D808" s="991" t="s">
        <v>1394</v>
      </c>
    </row>
    <row r="809" spans="3:4">
      <c r="C809" s="971" t="s">
        <v>411</v>
      </c>
      <c r="D809" s="991" t="s">
        <v>1464</v>
      </c>
    </row>
    <row r="810" spans="3:4">
      <c r="C810" s="971" t="s">
        <v>411</v>
      </c>
      <c r="D810" s="991" t="s">
        <v>1465</v>
      </c>
    </row>
    <row r="811" spans="3:4">
      <c r="C811" s="971" t="s">
        <v>411</v>
      </c>
      <c r="D811" s="991" t="s">
        <v>516</v>
      </c>
    </row>
    <row r="812" spans="3:4">
      <c r="C812" s="971" t="s">
        <v>534</v>
      </c>
      <c r="D812" s="991" t="s">
        <v>1467</v>
      </c>
    </row>
    <row r="813" spans="3:4">
      <c r="C813" s="971" t="s">
        <v>534</v>
      </c>
      <c r="D813" s="991" t="s">
        <v>1468</v>
      </c>
    </row>
    <row r="814" spans="3:4">
      <c r="C814" s="971" t="s">
        <v>534</v>
      </c>
      <c r="D814" s="991" t="s">
        <v>730</v>
      </c>
    </row>
    <row r="815" spans="3:4">
      <c r="C815" s="971" t="s">
        <v>534</v>
      </c>
      <c r="D815" s="991" t="s">
        <v>340</v>
      </c>
    </row>
    <row r="816" spans="3:4">
      <c r="C816" s="971" t="s">
        <v>534</v>
      </c>
      <c r="D816" s="991" t="s">
        <v>1470</v>
      </c>
    </row>
    <row r="817" spans="3:4">
      <c r="C817" s="971" t="s">
        <v>534</v>
      </c>
      <c r="D817" s="991" t="s">
        <v>1471</v>
      </c>
    </row>
    <row r="818" spans="3:4">
      <c r="C818" s="971" t="s">
        <v>534</v>
      </c>
      <c r="D818" s="991" t="s">
        <v>113</v>
      </c>
    </row>
    <row r="819" spans="3:4">
      <c r="C819" s="971" t="s">
        <v>534</v>
      </c>
      <c r="D819" s="991" t="s">
        <v>777</v>
      </c>
    </row>
    <row r="820" spans="3:4">
      <c r="C820" s="971" t="s">
        <v>534</v>
      </c>
      <c r="D820" s="991" t="s">
        <v>1466</v>
      </c>
    </row>
    <row r="821" spans="3:4">
      <c r="C821" s="971" t="s">
        <v>534</v>
      </c>
      <c r="D821" s="991" t="s">
        <v>762</v>
      </c>
    </row>
    <row r="822" spans="3:4">
      <c r="C822" s="971" t="s">
        <v>534</v>
      </c>
      <c r="D822" s="991" t="s">
        <v>1319</v>
      </c>
    </row>
    <row r="823" spans="3:4">
      <c r="C823" s="971" t="s">
        <v>534</v>
      </c>
      <c r="D823" s="991" t="s">
        <v>1474</v>
      </c>
    </row>
    <row r="824" spans="3:4">
      <c r="C824" s="971" t="s">
        <v>534</v>
      </c>
      <c r="D824" s="991" t="s">
        <v>1065</v>
      </c>
    </row>
    <row r="825" spans="3:4">
      <c r="C825" s="971" t="s">
        <v>534</v>
      </c>
      <c r="D825" s="991" t="s">
        <v>153</v>
      </c>
    </row>
    <row r="826" spans="3:4">
      <c r="C826" s="971" t="s">
        <v>534</v>
      </c>
      <c r="D826" s="991" t="s">
        <v>1344</v>
      </c>
    </row>
    <row r="827" spans="3:4">
      <c r="C827" s="971" t="s">
        <v>534</v>
      </c>
      <c r="D827" s="991" t="s">
        <v>1255</v>
      </c>
    </row>
    <row r="828" spans="3:4">
      <c r="C828" s="971" t="s">
        <v>534</v>
      </c>
      <c r="D828" s="991" t="s">
        <v>933</v>
      </c>
    </row>
    <row r="829" spans="3:4">
      <c r="C829" s="971" t="s">
        <v>534</v>
      </c>
      <c r="D829" s="991" t="s">
        <v>1475</v>
      </c>
    </row>
    <row r="830" spans="3:4">
      <c r="C830" s="971" t="s">
        <v>534</v>
      </c>
      <c r="D830" s="991" t="s">
        <v>797</v>
      </c>
    </row>
    <row r="831" spans="3:4">
      <c r="C831" s="971" t="s">
        <v>534</v>
      </c>
      <c r="D831" s="991" t="s">
        <v>401</v>
      </c>
    </row>
    <row r="832" spans="3:4">
      <c r="C832" s="971" t="s">
        <v>534</v>
      </c>
      <c r="D832" s="991" t="s">
        <v>757</v>
      </c>
    </row>
    <row r="833" spans="3:4">
      <c r="C833" s="971" t="s">
        <v>534</v>
      </c>
      <c r="D833" s="991" t="s">
        <v>1476</v>
      </c>
    </row>
    <row r="834" spans="3:4">
      <c r="C834" s="971" t="s">
        <v>534</v>
      </c>
      <c r="D834" s="991" t="s">
        <v>1477</v>
      </c>
    </row>
    <row r="835" spans="3:4">
      <c r="C835" s="971" t="s">
        <v>534</v>
      </c>
      <c r="D835" s="991" t="s">
        <v>1008</v>
      </c>
    </row>
    <row r="836" spans="3:4">
      <c r="C836" s="971" t="s">
        <v>534</v>
      </c>
      <c r="D836" s="991" t="s">
        <v>1479</v>
      </c>
    </row>
    <row r="837" spans="3:4">
      <c r="C837" s="971" t="s">
        <v>534</v>
      </c>
      <c r="D837" s="991" t="s">
        <v>1480</v>
      </c>
    </row>
    <row r="838" spans="3:4">
      <c r="C838" s="971" t="s">
        <v>534</v>
      </c>
      <c r="D838" s="991" t="s">
        <v>1104</v>
      </c>
    </row>
    <row r="839" spans="3:4">
      <c r="C839" s="971" t="s">
        <v>538</v>
      </c>
      <c r="D839" s="991" t="s">
        <v>220</v>
      </c>
    </row>
    <row r="840" spans="3:4">
      <c r="C840" s="971" t="s">
        <v>538</v>
      </c>
      <c r="D840" s="991" t="s">
        <v>456</v>
      </c>
    </row>
    <row r="841" spans="3:4">
      <c r="C841" s="971" t="s">
        <v>538</v>
      </c>
      <c r="D841" s="991" t="s">
        <v>1482</v>
      </c>
    </row>
    <row r="842" spans="3:4">
      <c r="C842" s="971" t="s">
        <v>538</v>
      </c>
      <c r="D842" s="991" t="s">
        <v>1279</v>
      </c>
    </row>
    <row r="843" spans="3:4">
      <c r="C843" s="971" t="s">
        <v>538</v>
      </c>
      <c r="D843" s="991" t="s">
        <v>1483</v>
      </c>
    </row>
    <row r="844" spans="3:4">
      <c r="C844" s="971" t="s">
        <v>538</v>
      </c>
      <c r="D844" s="991" t="s">
        <v>1485</v>
      </c>
    </row>
    <row r="845" spans="3:4">
      <c r="C845" s="971" t="s">
        <v>538</v>
      </c>
      <c r="D845" s="991" t="s">
        <v>436</v>
      </c>
    </row>
    <row r="846" spans="3:4">
      <c r="C846" s="971" t="s">
        <v>538</v>
      </c>
      <c r="D846" s="991" t="s">
        <v>1486</v>
      </c>
    </row>
    <row r="847" spans="3:4">
      <c r="C847" s="971" t="s">
        <v>538</v>
      </c>
      <c r="D847" s="991" t="s">
        <v>1489</v>
      </c>
    </row>
    <row r="848" spans="3:4">
      <c r="C848" s="971" t="s">
        <v>538</v>
      </c>
      <c r="D848" s="991" t="s">
        <v>1491</v>
      </c>
    </row>
    <row r="849" spans="3:4">
      <c r="C849" s="971" t="s">
        <v>538</v>
      </c>
      <c r="D849" s="991" t="s">
        <v>289</v>
      </c>
    </row>
    <row r="850" spans="3:4">
      <c r="C850" s="971" t="s">
        <v>538</v>
      </c>
      <c r="D850" s="991" t="s">
        <v>1492</v>
      </c>
    </row>
    <row r="851" spans="3:4">
      <c r="C851" s="971" t="s">
        <v>538</v>
      </c>
      <c r="D851" s="991" t="s">
        <v>257</v>
      </c>
    </row>
    <row r="852" spans="3:4">
      <c r="C852" s="971" t="s">
        <v>538</v>
      </c>
      <c r="D852" s="991" t="s">
        <v>304</v>
      </c>
    </row>
    <row r="853" spans="3:4">
      <c r="C853" s="971" t="s">
        <v>538</v>
      </c>
      <c r="D853" s="991" t="s">
        <v>1493</v>
      </c>
    </row>
    <row r="854" spans="3:4">
      <c r="C854" s="971" t="s">
        <v>538</v>
      </c>
      <c r="D854" s="991" t="s">
        <v>1495</v>
      </c>
    </row>
    <row r="855" spans="3:4">
      <c r="C855" s="971" t="s">
        <v>538</v>
      </c>
      <c r="D855" s="991" t="s">
        <v>1496</v>
      </c>
    </row>
    <row r="856" spans="3:4">
      <c r="C856" s="971" t="s">
        <v>538</v>
      </c>
      <c r="D856" s="991" t="s">
        <v>1499</v>
      </c>
    </row>
    <row r="857" spans="3:4">
      <c r="C857" s="971" t="s">
        <v>538</v>
      </c>
      <c r="D857" s="991" t="s">
        <v>1500</v>
      </c>
    </row>
    <row r="858" spans="3:4">
      <c r="C858" s="971" t="s">
        <v>538</v>
      </c>
      <c r="D858" s="991" t="s">
        <v>1179</v>
      </c>
    </row>
    <row r="859" spans="3:4">
      <c r="C859" s="971" t="s">
        <v>538</v>
      </c>
      <c r="D859" s="991" t="s">
        <v>1501</v>
      </c>
    </row>
    <row r="860" spans="3:4">
      <c r="C860" s="971" t="s">
        <v>538</v>
      </c>
      <c r="D860" s="991" t="s">
        <v>171</v>
      </c>
    </row>
    <row r="861" spans="3:4">
      <c r="C861" s="971" t="s">
        <v>538</v>
      </c>
      <c r="D861" s="991" t="s">
        <v>1502</v>
      </c>
    </row>
    <row r="862" spans="3:4">
      <c r="C862" s="971" t="s">
        <v>538</v>
      </c>
      <c r="D862" s="991" t="s">
        <v>1504</v>
      </c>
    </row>
    <row r="863" spans="3:4">
      <c r="C863" s="971" t="s">
        <v>538</v>
      </c>
      <c r="D863" s="991" t="s">
        <v>1505</v>
      </c>
    </row>
    <row r="864" spans="3:4">
      <c r="C864" s="971" t="s">
        <v>538</v>
      </c>
      <c r="D864" s="991" t="s">
        <v>551</v>
      </c>
    </row>
    <row r="865" spans="3:4">
      <c r="C865" s="971" t="s">
        <v>538</v>
      </c>
      <c r="D865" s="991" t="s">
        <v>1506</v>
      </c>
    </row>
    <row r="866" spans="3:4">
      <c r="C866" s="971" t="s">
        <v>538</v>
      </c>
      <c r="D866" s="991" t="s">
        <v>1507</v>
      </c>
    </row>
    <row r="867" spans="3:4">
      <c r="C867" s="971" t="s">
        <v>538</v>
      </c>
      <c r="D867" s="991" t="s">
        <v>1508</v>
      </c>
    </row>
    <row r="868" spans="3:4">
      <c r="C868" s="971" t="s">
        <v>538</v>
      </c>
      <c r="D868" s="991" t="s">
        <v>394</v>
      </c>
    </row>
    <row r="869" spans="3:4">
      <c r="C869" s="971" t="s">
        <v>538</v>
      </c>
      <c r="D869" s="991" t="s">
        <v>1509</v>
      </c>
    </row>
    <row r="870" spans="3:4">
      <c r="C870" s="971" t="s">
        <v>538</v>
      </c>
      <c r="D870" s="991" t="s">
        <v>1510</v>
      </c>
    </row>
    <row r="871" spans="3:4">
      <c r="C871" s="971" t="s">
        <v>538</v>
      </c>
      <c r="D871" s="991" t="s">
        <v>1512</v>
      </c>
    </row>
    <row r="872" spans="3:4">
      <c r="C872" s="971" t="s">
        <v>538</v>
      </c>
      <c r="D872" s="991" t="s">
        <v>1514</v>
      </c>
    </row>
    <row r="873" spans="3:4">
      <c r="C873" s="971" t="s">
        <v>538</v>
      </c>
      <c r="D873" s="991" t="s">
        <v>1515</v>
      </c>
    </row>
    <row r="874" spans="3:4">
      <c r="C874" s="971" t="s">
        <v>538</v>
      </c>
      <c r="D874" s="991" t="s">
        <v>913</v>
      </c>
    </row>
    <row r="875" spans="3:4">
      <c r="C875" s="971" t="s">
        <v>538</v>
      </c>
      <c r="D875" s="991" t="s">
        <v>1516</v>
      </c>
    </row>
    <row r="876" spans="3:4">
      <c r="C876" s="971" t="s">
        <v>538</v>
      </c>
      <c r="D876" s="991" t="s">
        <v>506</v>
      </c>
    </row>
    <row r="877" spans="3:4">
      <c r="C877" s="971" t="s">
        <v>538</v>
      </c>
      <c r="D877" s="991" t="s">
        <v>114</v>
      </c>
    </row>
    <row r="878" spans="3:4">
      <c r="C878" s="971" t="s">
        <v>538</v>
      </c>
      <c r="D878" s="991" t="s">
        <v>1517</v>
      </c>
    </row>
    <row r="879" spans="3:4">
      <c r="C879" s="971" t="s">
        <v>538</v>
      </c>
      <c r="D879" s="991" t="s">
        <v>1520</v>
      </c>
    </row>
    <row r="880" spans="3:4">
      <c r="C880" s="971" t="s">
        <v>538</v>
      </c>
      <c r="D880" s="991" t="s">
        <v>1190</v>
      </c>
    </row>
    <row r="881" spans="3:4">
      <c r="C881" s="971" t="s">
        <v>538</v>
      </c>
      <c r="D881" s="991" t="s">
        <v>1521</v>
      </c>
    </row>
    <row r="882" spans="3:4">
      <c r="C882" s="971" t="s">
        <v>538</v>
      </c>
      <c r="D882" s="991" t="s">
        <v>1522</v>
      </c>
    </row>
    <row r="883" spans="3:4">
      <c r="C883" s="971" t="s">
        <v>538</v>
      </c>
      <c r="D883" s="991" t="s">
        <v>1267</v>
      </c>
    </row>
    <row r="884" spans="3:4">
      <c r="C884" s="971" t="s">
        <v>538</v>
      </c>
      <c r="D884" s="991" t="s">
        <v>1524</v>
      </c>
    </row>
    <row r="885" spans="3:4">
      <c r="C885" s="971" t="s">
        <v>538</v>
      </c>
      <c r="D885" s="991" t="s">
        <v>1525</v>
      </c>
    </row>
    <row r="886" spans="3:4">
      <c r="C886" s="971" t="s">
        <v>538</v>
      </c>
      <c r="D886" s="991" t="s">
        <v>1519</v>
      </c>
    </row>
    <row r="887" spans="3:4">
      <c r="C887" s="971" t="s">
        <v>538</v>
      </c>
      <c r="D887" s="991" t="s">
        <v>1114</v>
      </c>
    </row>
    <row r="888" spans="3:4">
      <c r="C888" s="971" t="s">
        <v>538</v>
      </c>
      <c r="D888" s="991" t="s">
        <v>1526</v>
      </c>
    </row>
    <row r="889" spans="3:4">
      <c r="C889" s="971" t="s">
        <v>538</v>
      </c>
      <c r="D889" s="991" t="s">
        <v>1263</v>
      </c>
    </row>
    <row r="890" spans="3:4">
      <c r="C890" s="971" t="s">
        <v>538</v>
      </c>
      <c r="D890" s="991" t="s">
        <v>1527</v>
      </c>
    </row>
    <row r="891" spans="3:4">
      <c r="C891" s="971" t="s">
        <v>538</v>
      </c>
      <c r="D891" s="991" t="s">
        <v>1528</v>
      </c>
    </row>
    <row r="892" spans="3:4">
      <c r="C892" s="971" t="s">
        <v>538</v>
      </c>
      <c r="D892" s="991" t="s">
        <v>1529</v>
      </c>
    </row>
    <row r="893" spans="3:4">
      <c r="C893" s="971" t="s">
        <v>538</v>
      </c>
      <c r="D893" s="991" t="s">
        <v>1122</v>
      </c>
    </row>
    <row r="894" spans="3:4">
      <c r="C894" s="971" t="s">
        <v>538</v>
      </c>
      <c r="D894" s="991" t="s">
        <v>1530</v>
      </c>
    </row>
    <row r="895" spans="3:4">
      <c r="C895" s="971" t="s">
        <v>538</v>
      </c>
      <c r="D895" s="991" t="s">
        <v>1531</v>
      </c>
    </row>
    <row r="896" spans="3:4">
      <c r="C896" s="971" t="s">
        <v>538</v>
      </c>
      <c r="D896" s="991" t="s">
        <v>1535</v>
      </c>
    </row>
    <row r="897" spans="3:4">
      <c r="C897" s="971" t="s">
        <v>538</v>
      </c>
      <c r="D897" s="991" t="s">
        <v>1536</v>
      </c>
    </row>
    <row r="898" spans="3:4">
      <c r="C898" s="971" t="s">
        <v>538</v>
      </c>
      <c r="D898" s="991" t="s">
        <v>853</v>
      </c>
    </row>
    <row r="899" spans="3:4">
      <c r="C899" s="971" t="s">
        <v>538</v>
      </c>
      <c r="D899" s="991" t="s">
        <v>1538</v>
      </c>
    </row>
    <row r="900" spans="3:4">
      <c r="C900" s="971" t="s">
        <v>538</v>
      </c>
      <c r="D900" s="991" t="s">
        <v>597</v>
      </c>
    </row>
    <row r="901" spans="3:4">
      <c r="C901" s="971" t="s">
        <v>538</v>
      </c>
      <c r="D901" s="991" t="s">
        <v>1539</v>
      </c>
    </row>
    <row r="902" spans="3:4">
      <c r="C902" s="971" t="s">
        <v>538</v>
      </c>
      <c r="D902" s="991" t="s">
        <v>362</v>
      </c>
    </row>
    <row r="903" spans="3:4">
      <c r="C903" s="971" t="s">
        <v>538</v>
      </c>
      <c r="D903" s="991" t="s">
        <v>1540</v>
      </c>
    </row>
    <row r="904" spans="3:4">
      <c r="C904" s="971" t="s">
        <v>538</v>
      </c>
      <c r="D904" s="991" t="s">
        <v>997</v>
      </c>
    </row>
    <row r="905" spans="3:4">
      <c r="C905" s="971" t="s">
        <v>538</v>
      </c>
      <c r="D905" s="991" t="s">
        <v>1541</v>
      </c>
    </row>
    <row r="906" spans="3:4">
      <c r="C906" s="971" t="s">
        <v>538</v>
      </c>
      <c r="D906" s="991" t="s">
        <v>1542</v>
      </c>
    </row>
    <row r="907" spans="3:4">
      <c r="C907" s="971" t="s">
        <v>538</v>
      </c>
      <c r="D907" s="991" t="s">
        <v>1546</v>
      </c>
    </row>
    <row r="908" spans="3:4">
      <c r="C908" s="971" t="s">
        <v>538</v>
      </c>
      <c r="D908" s="991" t="s">
        <v>1238</v>
      </c>
    </row>
    <row r="909" spans="3:4">
      <c r="C909" s="971" t="s">
        <v>538</v>
      </c>
      <c r="D909" s="991" t="s">
        <v>119</v>
      </c>
    </row>
    <row r="910" spans="3:4">
      <c r="C910" s="971" t="s">
        <v>538</v>
      </c>
      <c r="D910" s="991" t="s">
        <v>217</v>
      </c>
    </row>
    <row r="911" spans="3:4">
      <c r="C911" s="971" t="s">
        <v>538</v>
      </c>
      <c r="D911" s="991" t="s">
        <v>1547</v>
      </c>
    </row>
    <row r="912" spans="3:4">
      <c r="C912" s="971" t="s">
        <v>538</v>
      </c>
      <c r="D912" s="991" t="s">
        <v>406</v>
      </c>
    </row>
    <row r="913" spans="3:4">
      <c r="C913" s="971" t="s">
        <v>538</v>
      </c>
      <c r="D913" s="991" t="s">
        <v>1296</v>
      </c>
    </row>
    <row r="914" spans="3:4">
      <c r="C914" s="971" t="s">
        <v>538</v>
      </c>
      <c r="D914" s="991" t="s">
        <v>1472</v>
      </c>
    </row>
    <row r="915" spans="3:4">
      <c r="C915" s="971" t="s">
        <v>538</v>
      </c>
      <c r="D915" s="991" t="s">
        <v>1033</v>
      </c>
    </row>
    <row r="916" spans="3:4">
      <c r="C916" s="971" t="s">
        <v>130</v>
      </c>
      <c r="D916" s="991" t="s">
        <v>1326</v>
      </c>
    </row>
    <row r="917" spans="3:4">
      <c r="C917" s="971" t="s">
        <v>130</v>
      </c>
      <c r="D917" s="991" t="s">
        <v>27</v>
      </c>
    </row>
    <row r="918" spans="3:4">
      <c r="C918" s="971" t="s">
        <v>130</v>
      </c>
      <c r="D918" s="991" t="s">
        <v>338</v>
      </c>
    </row>
    <row r="919" spans="3:4">
      <c r="C919" s="971" t="s">
        <v>130</v>
      </c>
      <c r="D919" s="991" t="s">
        <v>1041</v>
      </c>
    </row>
    <row r="920" spans="3:4">
      <c r="C920" s="971" t="s">
        <v>130</v>
      </c>
      <c r="D920" s="991" t="s">
        <v>1550</v>
      </c>
    </row>
    <row r="921" spans="3:4">
      <c r="C921" s="971" t="s">
        <v>130</v>
      </c>
      <c r="D921" s="991" t="s">
        <v>1551</v>
      </c>
    </row>
    <row r="922" spans="3:4">
      <c r="C922" s="971" t="s">
        <v>130</v>
      </c>
      <c r="D922" s="991" t="s">
        <v>1552</v>
      </c>
    </row>
    <row r="923" spans="3:4">
      <c r="C923" s="971" t="s">
        <v>130</v>
      </c>
      <c r="D923" s="991" t="s">
        <v>1554</v>
      </c>
    </row>
    <row r="924" spans="3:4">
      <c r="C924" s="971" t="s">
        <v>130</v>
      </c>
      <c r="D924" s="991" t="s">
        <v>616</v>
      </c>
    </row>
    <row r="925" spans="3:4">
      <c r="C925" s="971" t="s">
        <v>130</v>
      </c>
      <c r="D925" s="991" t="s">
        <v>1555</v>
      </c>
    </row>
    <row r="926" spans="3:4">
      <c r="C926" s="971" t="s">
        <v>130</v>
      </c>
      <c r="D926" s="991" t="s">
        <v>1556</v>
      </c>
    </row>
    <row r="927" spans="3:4">
      <c r="C927" s="971" t="s">
        <v>130</v>
      </c>
      <c r="D927" s="991" t="s">
        <v>1557</v>
      </c>
    </row>
    <row r="928" spans="3:4">
      <c r="C928" s="971" t="s">
        <v>130</v>
      </c>
      <c r="D928" s="991" t="s">
        <v>1559</v>
      </c>
    </row>
    <row r="929" spans="3:4">
      <c r="C929" s="971" t="s">
        <v>130</v>
      </c>
      <c r="D929" s="991" t="s">
        <v>1561</v>
      </c>
    </row>
    <row r="930" spans="3:4">
      <c r="C930" s="971" t="s">
        <v>130</v>
      </c>
      <c r="D930" s="991" t="s">
        <v>1562</v>
      </c>
    </row>
    <row r="931" spans="3:4">
      <c r="C931" s="971" t="s">
        <v>130</v>
      </c>
      <c r="D931" s="991" t="s">
        <v>1563</v>
      </c>
    </row>
    <row r="932" spans="3:4">
      <c r="C932" s="971" t="s">
        <v>130</v>
      </c>
      <c r="D932" s="991" t="s">
        <v>1241</v>
      </c>
    </row>
    <row r="933" spans="3:4">
      <c r="C933" s="971" t="s">
        <v>130</v>
      </c>
      <c r="D933" s="991" t="s">
        <v>554</v>
      </c>
    </row>
    <row r="934" spans="3:4">
      <c r="C934" s="971" t="s">
        <v>130</v>
      </c>
      <c r="D934" s="991" t="s">
        <v>1549</v>
      </c>
    </row>
    <row r="935" spans="3:4">
      <c r="C935" s="971" t="s">
        <v>130</v>
      </c>
      <c r="D935" s="991" t="s">
        <v>1564</v>
      </c>
    </row>
    <row r="936" spans="3:4">
      <c r="C936" s="971" t="s">
        <v>130</v>
      </c>
      <c r="D936" s="991" t="s">
        <v>448</v>
      </c>
    </row>
    <row r="937" spans="3:4">
      <c r="C937" s="971" t="s">
        <v>130</v>
      </c>
      <c r="D937" s="991" t="s">
        <v>1028</v>
      </c>
    </row>
    <row r="938" spans="3:4">
      <c r="C938" s="971" t="s">
        <v>130</v>
      </c>
      <c r="D938" s="991" t="s">
        <v>1566</v>
      </c>
    </row>
    <row r="939" spans="3:4">
      <c r="C939" s="971" t="s">
        <v>130</v>
      </c>
      <c r="D939" s="991" t="s">
        <v>991</v>
      </c>
    </row>
    <row r="940" spans="3:4">
      <c r="C940" s="971" t="s">
        <v>130</v>
      </c>
      <c r="D940" s="991" t="s">
        <v>1569</v>
      </c>
    </row>
    <row r="941" spans="3:4">
      <c r="C941" s="971" t="s">
        <v>130</v>
      </c>
      <c r="D941" s="991" t="s">
        <v>1572</v>
      </c>
    </row>
    <row r="942" spans="3:4">
      <c r="C942" s="971" t="s">
        <v>130</v>
      </c>
      <c r="D942" s="991" t="s">
        <v>1160</v>
      </c>
    </row>
    <row r="943" spans="3:4">
      <c r="C943" s="971" t="s">
        <v>130</v>
      </c>
      <c r="D943" s="991" t="s">
        <v>1567</v>
      </c>
    </row>
    <row r="944" spans="3:4">
      <c r="C944" s="971" t="s">
        <v>130</v>
      </c>
      <c r="D944" s="991" t="s">
        <v>1573</v>
      </c>
    </row>
    <row r="945" spans="3:4">
      <c r="C945" s="971" t="s">
        <v>130</v>
      </c>
      <c r="D945" s="991" t="s">
        <v>1574</v>
      </c>
    </row>
    <row r="946" spans="3:4">
      <c r="C946" s="971" t="s">
        <v>130</v>
      </c>
      <c r="D946" s="991" t="s">
        <v>1576</v>
      </c>
    </row>
    <row r="947" spans="3:4">
      <c r="C947" s="971" t="s">
        <v>130</v>
      </c>
      <c r="D947" s="991" t="s">
        <v>362</v>
      </c>
    </row>
    <row r="948" spans="3:4">
      <c r="C948" s="971" t="s">
        <v>130</v>
      </c>
      <c r="D948" s="991" t="s">
        <v>1085</v>
      </c>
    </row>
    <row r="949" spans="3:4">
      <c r="C949" s="971" t="s">
        <v>130</v>
      </c>
      <c r="D949" s="991" t="s">
        <v>1577</v>
      </c>
    </row>
    <row r="950" spans="3:4">
      <c r="C950" s="971" t="s">
        <v>130</v>
      </c>
      <c r="D950" s="991" t="s">
        <v>1580</v>
      </c>
    </row>
    <row r="951" spans="3:4">
      <c r="C951" s="971" t="s">
        <v>130</v>
      </c>
      <c r="D951" s="991" t="s">
        <v>726</v>
      </c>
    </row>
    <row r="952" spans="3:4">
      <c r="C952" s="971" t="s">
        <v>130</v>
      </c>
      <c r="D952" s="991" t="s">
        <v>4</v>
      </c>
    </row>
    <row r="953" spans="3:4">
      <c r="C953" s="971" t="s">
        <v>130</v>
      </c>
      <c r="D953" s="991" t="s">
        <v>1581</v>
      </c>
    </row>
    <row r="954" spans="3:4">
      <c r="C954" s="971" t="s">
        <v>130</v>
      </c>
      <c r="D954" s="991" t="s">
        <v>1494</v>
      </c>
    </row>
    <row r="955" spans="3:4">
      <c r="C955" s="971" t="s">
        <v>130</v>
      </c>
      <c r="D955" s="991" t="s">
        <v>1051</v>
      </c>
    </row>
    <row r="956" spans="3:4">
      <c r="C956" s="971" t="s">
        <v>130</v>
      </c>
      <c r="D956" s="991" t="s">
        <v>378</v>
      </c>
    </row>
    <row r="957" spans="3:4">
      <c r="C957" s="971" t="s">
        <v>130</v>
      </c>
      <c r="D957" s="991" t="s">
        <v>1583</v>
      </c>
    </row>
    <row r="958" spans="3:4">
      <c r="C958" s="971" t="s">
        <v>546</v>
      </c>
      <c r="D958" s="991" t="s">
        <v>1584</v>
      </c>
    </row>
    <row r="959" spans="3:4">
      <c r="C959" s="971" t="s">
        <v>546</v>
      </c>
      <c r="D959" s="991" t="s">
        <v>333</v>
      </c>
    </row>
    <row r="960" spans="3:4">
      <c r="C960" s="971" t="s">
        <v>546</v>
      </c>
      <c r="D960" s="991" t="s">
        <v>1586</v>
      </c>
    </row>
    <row r="961" spans="3:4">
      <c r="C961" s="971" t="s">
        <v>546</v>
      </c>
      <c r="D961" s="991" t="s">
        <v>1587</v>
      </c>
    </row>
    <row r="962" spans="3:4">
      <c r="C962" s="971" t="s">
        <v>546</v>
      </c>
      <c r="D962" s="991" t="s">
        <v>1590</v>
      </c>
    </row>
    <row r="963" spans="3:4">
      <c r="C963" s="971" t="s">
        <v>546</v>
      </c>
      <c r="D963" s="991" t="s">
        <v>893</v>
      </c>
    </row>
    <row r="964" spans="3:4">
      <c r="C964" s="971" t="s">
        <v>546</v>
      </c>
      <c r="D964" s="991" t="s">
        <v>1413</v>
      </c>
    </row>
    <row r="965" spans="3:4">
      <c r="C965" s="971" t="s">
        <v>546</v>
      </c>
      <c r="D965" s="991" t="s">
        <v>1375</v>
      </c>
    </row>
    <row r="966" spans="3:4">
      <c r="C966" s="971" t="s">
        <v>546</v>
      </c>
      <c r="D966" s="991" t="s">
        <v>1593</v>
      </c>
    </row>
    <row r="967" spans="3:4">
      <c r="C967" s="971" t="s">
        <v>546</v>
      </c>
      <c r="D967" s="991" t="s">
        <v>1595</v>
      </c>
    </row>
    <row r="968" spans="3:4">
      <c r="C968" s="971" t="s">
        <v>546</v>
      </c>
      <c r="D968" s="991" t="s">
        <v>1596</v>
      </c>
    </row>
    <row r="969" spans="3:4">
      <c r="C969" s="971" t="s">
        <v>546</v>
      </c>
      <c r="D969" s="991" t="s">
        <v>1598</v>
      </c>
    </row>
    <row r="970" spans="3:4">
      <c r="C970" s="971" t="s">
        <v>546</v>
      </c>
      <c r="D970" s="991" t="s">
        <v>1213</v>
      </c>
    </row>
    <row r="971" spans="3:4">
      <c r="C971" s="971" t="s">
        <v>546</v>
      </c>
      <c r="D971" s="991" t="s">
        <v>1599</v>
      </c>
    </row>
    <row r="972" spans="3:4">
      <c r="C972" s="971" t="s">
        <v>546</v>
      </c>
      <c r="D972" s="991" t="s">
        <v>1600</v>
      </c>
    </row>
    <row r="973" spans="3:4">
      <c r="C973" s="971" t="s">
        <v>546</v>
      </c>
      <c r="D973" s="991" t="s">
        <v>1602</v>
      </c>
    </row>
    <row r="974" spans="3:4">
      <c r="C974" s="971" t="s">
        <v>546</v>
      </c>
      <c r="D974" s="991" t="s">
        <v>872</v>
      </c>
    </row>
    <row r="975" spans="3:4">
      <c r="C975" s="971" t="s">
        <v>546</v>
      </c>
      <c r="D975" s="991" t="s">
        <v>1603</v>
      </c>
    </row>
    <row r="976" spans="3:4">
      <c r="C976" s="971" t="s">
        <v>546</v>
      </c>
      <c r="D976" s="991" t="s">
        <v>1513</v>
      </c>
    </row>
    <row r="977" spans="3:4">
      <c r="C977" s="971" t="s">
        <v>546</v>
      </c>
      <c r="D977" s="991" t="s">
        <v>1605</v>
      </c>
    </row>
    <row r="978" spans="3:4">
      <c r="C978" s="971" t="s">
        <v>546</v>
      </c>
      <c r="D978" s="991" t="s">
        <v>1607</v>
      </c>
    </row>
    <row r="979" spans="3:4">
      <c r="C979" s="971" t="s">
        <v>546</v>
      </c>
      <c r="D979" s="991" t="s">
        <v>1606</v>
      </c>
    </row>
    <row r="980" spans="3:4">
      <c r="C980" s="971" t="s">
        <v>546</v>
      </c>
      <c r="D980" s="991" t="s">
        <v>1609</v>
      </c>
    </row>
    <row r="981" spans="3:4">
      <c r="C981" s="971" t="s">
        <v>546</v>
      </c>
      <c r="D981" s="991" t="s">
        <v>1601</v>
      </c>
    </row>
    <row r="982" spans="3:4">
      <c r="C982" s="971" t="s">
        <v>546</v>
      </c>
      <c r="D982" s="991" t="s">
        <v>1610</v>
      </c>
    </row>
    <row r="983" spans="3:4">
      <c r="C983" s="971" t="s">
        <v>546</v>
      </c>
      <c r="D983" s="991" t="s">
        <v>1612</v>
      </c>
    </row>
    <row r="984" spans="3:4">
      <c r="C984" s="971" t="s">
        <v>546</v>
      </c>
      <c r="D984" s="991" t="s">
        <v>1613</v>
      </c>
    </row>
    <row r="985" spans="3:4">
      <c r="C985" s="971" t="s">
        <v>546</v>
      </c>
      <c r="D985" s="991" t="s">
        <v>1614</v>
      </c>
    </row>
    <row r="986" spans="3:4">
      <c r="C986" s="971" t="s">
        <v>546</v>
      </c>
      <c r="D986" s="991" t="s">
        <v>1615</v>
      </c>
    </row>
    <row r="987" spans="3:4">
      <c r="C987" s="971" t="s">
        <v>546</v>
      </c>
      <c r="D987" s="991" t="s">
        <v>840</v>
      </c>
    </row>
    <row r="988" spans="3:4">
      <c r="C988" s="971" t="s">
        <v>546</v>
      </c>
      <c r="D988" s="991" t="s">
        <v>1617</v>
      </c>
    </row>
    <row r="989" spans="3:4">
      <c r="C989" s="971" t="s">
        <v>546</v>
      </c>
      <c r="D989" s="991" t="s">
        <v>1618</v>
      </c>
    </row>
    <row r="990" spans="3:4">
      <c r="C990" s="971" t="s">
        <v>546</v>
      </c>
      <c r="D990" s="991" t="s">
        <v>1619</v>
      </c>
    </row>
    <row r="991" spans="3:4">
      <c r="C991" s="971" t="s">
        <v>546</v>
      </c>
      <c r="D991" s="991" t="s">
        <v>1432</v>
      </c>
    </row>
    <row r="992" spans="3:4">
      <c r="C992" s="971" t="s">
        <v>546</v>
      </c>
      <c r="D992" s="991" t="s">
        <v>641</v>
      </c>
    </row>
    <row r="993" spans="3:4">
      <c r="C993" s="971" t="s">
        <v>552</v>
      </c>
      <c r="D993" s="991" t="s">
        <v>1620</v>
      </c>
    </row>
    <row r="994" spans="3:4">
      <c r="C994" s="971" t="s">
        <v>552</v>
      </c>
      <c r="D994" s="991" t="s">
        <v>6</v>
      </c>
    </row>
    <row r="995" spans="3:4">
      <c r="C995" s="971" t="s">
        <v>552</v>
      </c>
      <c r="D995" s="991" t="s">
        <v>1623</v>
      </c>
    </row>
    <row r="996" spans="3:4">
      <c r="C996" s="971" t="s">
        <v>552</v>
      </c>
      <c r="D996" s="991" t="s">
        <v>1625</v>
      </c>
    </row>
    <row r="997" spans="3:4">
      <c r="C997" s="971" t="s">
        <v>552</v>
      </c>
      <c r="D997" s="991" t="s">
        <v>1626</v>
      </c>
    </row>
    <row r="998" spans="3:4">
      <c r="C998" s="971" t="s">
        <v>552</v>
      </c>
      <c r="D998" s="991" t="s">
        <v>1368</v>
      </c>
    </row>
    <row r="999" spans="3:4">
      <c r="C999" s="971" t="s">
        <v>552</v>
      </c>
      <c r="D999" s="991" t="s">
        <v>345</v>
      </c>
    </row>
    <row r="1000" spans="3:4">
      <c r="C1000" s="971" t="s">
        <v>552</v>
      </c>
      <c r="D1000" s="991" t="s">
        <v>927</v>
      </c>
    </row>
    <row r="1001" spans="3:4">
      <c r="C1001" s="971" t="s">
        <v>552</v>
      </c>
      <c r="D1001" s="991" t="s">
        <v>1628</v>
      </c>
    </row>
    <row r="1002" spans="3:4">
      <c r="C1002" s="971" t="s">
        <v>552</v>
      </c>
      <c r="D1002" s="991" t="s">
        <v>1629</v>
      </c>
    </row>
    <row r="1003" spans="3:4">
      <c r="C1003" s="971" t="s">
        <v>552</v>
      </c>
      <c r="D1003" s="991" t="s">
        <v>1630</v>
      </c>
    </row>
    <row r="1004" spans="3:4">
      <c r="C1004" s="971" t="s">
        <v>552</v>
      </c>
      <c r="D1004" s="991" t="s">
        <v>1631</v>
      </c>
    </row>
    <row r="1005" spans="3:4">
      <c r="C1005" s="971" t="s">
        <v>552</v>
      </c>
      <c r="D1005" s="991" t="s">
        <v>1634</v>
      </c>
    </row>
    <row r="1006" spans="3:4">
      <c r="C1006" s="971" t="s">
        <v>552</v>
      </c>
      <c r="D1006" s="991" t="s">
        <v>668</v>
      </c>
    </row>
    <row r="1007" spans="3:4">
      <c r="C1007" s="971" t="s">
        <v>552</v>
      </c>
      <c r="D1007" s="991" t="s">
        <v>1635</v>
      </c>
    </row>
    <row r="1008" spans="3:4">
      <c r="C1008" s="971" t="s">
        <v>552</v>
      </c>
      <c r="D1008" s="991" t="s">
        <v>1636</v>
      </c>
    </row>
    <row r="1009" spans="3:4">
      <c r="C1009" s="971" t="s">
        <v>552</v>
      </c>
      <c r="D1009" s="991" t="s">
        <v>1156</v>
      </c>
    </row>
    <row r="1010" spans="3:4">
      <c r="C1010" s="971" t="s">
        <v>552</v>
      </c>
      <c r="D1010" s="991" t="s">
        <v>1637</v>
      </c>
    </row>
    <row r="1011" spans="3:4">
      <c r="C1011" s="971" t="s">
        <v>552</v>
      </c>
      <c r="D1011" s="991" t="s">
        <v>1575</v>
      </c>
    </row>
    <row r="1012" spans="3:4">
      <c r="C1012" s="971" t="s">
        <v>552</v>
      </c>
      <c r="D1012" s="991" t="s">
        <v>1639</v>
      </c>
    </row>
    <row r="1013" spans="3:4">
      <c r="C1013" s="971" t="s">
        <v>552</v>
      </c>
      <c r="D1013" s="991" t="s">
        <v>1640</v>
      </c>
    </row>
    <row r="1014" spans="3:4">
      <c r="C1014" s="971" t="s">
        <v>552</v>
      </c>
      <c r="D1014" s="991" t="s">
        <v>46</v>
      </c>
    </row>
    <row r="1015" spans="3:4">
      <c r="C1015" s="971" t="s">
        <v>552</v>
      </c>
      <c r="D1015" s="991" t="s">
        <v>439</v>
      </c>
    </row>
    <row r="1016" spans="3:4">
      <c r="C1016" s="971" t="s">
        <v>552</v>
      </c>
      <c r="D1016" s="991" t="s">
        <v>1289</v>
      </c>
    </row>
    <row r="1017" spans="3:4">
      <c r="C1017" s="971" t="s">
        <v>552</v>
      </c>
      <c r="D1017" s="991" t="s">
        <v>1641</v>
      </c>
    </row>
    <row r="1018" spans="3:4">
      <c r="C1018" s="971" t="s">
        <v>552</v>
      </c>
      <c r="D1018" s="991" t="s">
        <v>1642</v>
      </c>
    </row>
    <row r="1019" spans="3:4">
      <c r="C1019" s="971" t="s">
        <v>552</v>
      </c>
      <c r="D1019" s="991" t="s">
        <v>1643</v>
      </c>
    </row>
    <row r="1020" spans="3:4">
      <c r="C1020" s="971" t="s">
        <v>552</v>
      </c>
      <c r="D1020" s="991" t="s">
        <v>1644</v>
      </c>
    </row>
    <row r="1021" spans="3:4">
      <c r="C1021" s="971" t="s">
        <v>552</v>
      </c>
      <c r="D1021" s="991" t="s">
        <v>79</v>
      </c>
    </row>
    <row r="1022" spans="3:4">
      <c r="C1022" s="971" t="s">
        <v>552</v>
      </c>
      <c r="D1022" s="991" t="s">
        <v>175</v>
      </c>
    </row>
    <row r="1023" spans="3:4">
      <c r="C1023" s="971" t="s">
        <v>552</v>
      </c>
      <c r="D1023" s="991" t="s">
        <v>141</v>
      </c>
    </row>
    <row r="1024" spans="3:4">
      <c r="C1024" s="971" t="s">
        <v>552</v>
      </c>
      <c r="D1024" s="991" t="s">
        <v>1011</v>
      </c>
    </row>
    <row r="1025" spans="3:4">
      <c r="C1025" s="971" t="s">
        <v>552</v>
      </c>
      <c r="D1025" s="991" t="s">
        <v>490</v>
      </c>
    </row>
    <row r="1026" spans="3:4">
      <c r="C1026" s="971" t="s">
        <v>552</v>
      </c>
      <c r="D1026" s="991" t="s">
        <v>1647</v>
      </c>
    </row>
    <row r="1027" spans="3:4">
      <c r="C1027" s="971" t="s">
        <v>552</v>
      </c>
      <c r="D1027" s="991" t="s">
        <v>1633</v>
      </c>
    </row>
    <row r="1028" spans="3:4">
      <c r="C1028" s="971" t="s">
        <v>552</v>
      </c>
      <c r="D1028" s="991" t="s">
        <v>1649</v>
      </c>
    </row>
    <row r="1029" spans="3:4">
      <c r="C1029" s="971" t="s">
        <v>552</v>
      </c>
      <c r="D1029" s="991" t="s">
        <v>1651</v>
      </c>
    </row>
    <row r="1030" spans="3:4">
      <c r="C1030" s="971" t="s">
        <v>552</v>
      </c>
      <c r="D1030" s="991" t="s">
        <v>1652</v>
      </c>
    </row>
    <row r="1031" spans="3:4">
      <c r="C1031" s="971" t="s">
        <v>552</v>
      </c>
      <c r="D1031" s="991" t="s">
        <v>1653</v>
      </c>
    </row>
    <row r="1032" spans="3:4">
      <c r="C1032" s="971" t="s">
        <v>552</v>
      </c>
      <c r="D1032" s="991" t="s">
        <v>1249</v>
      </c>
    </row>
    <row r="1033" spans="3:4">
      <c r="C1033" s="971" t="s">
        <v>552</v>
      </c>
      <c r="D1033" s="991" t="s">
        <v>1655</v>
      </c>
    </row>
    <row r="1034" spans="3:4">
      <c r="C1034" s="971" t="s">
        <v>552</v>
      </c>
      <c r="D1034" s="991" t="s">
        <v>979</v>
      </c>
    </row>
    <row r="1035" spans="3:4">
      <c r="C1035" s="971" t="s">
        <v>552</v>
      </c>
      <c r="D1035" s="991" t="s">
        <v>1657</v>
      </c>
    </row>
    <row r="1036" spans="3:4">
      <c r="C1036" s="971" t="s">
        <v>552</v>
      </c>
      <c r="D1036" s="991" t="s">
        <v>1659</v>
      </c>
    </row>
    <row r="1037" spans="3:4">
      <c r="C1037" s="971" t="s">
        <v>552</v>
      </c>
      <c r="D1037" s="991" t="s">
        <v>1660</v>
      </c>
    </row>
    <row r="1038" spans="3:4">
      <c r="C1038" s="971" t="s">
        <v>552</v>
      </c>
      <c r="D1038" s="991" t="s">
        <v>1490</v>
      </c>
    </row>
    <row r="1039" spans="3:4">
      <c r="C1039" s="971" t="s">
        <v>552</v>
      </c>
      <c r="D1039" s="991" t="s">
        <v>1662</v>
      </c>
    </row>
    <row r="1040" spans="3:4">
      <c r="C1040" s="971" t="s">
        <v>552</v>
      </c>
      <c r="D1040" s="991" t="s">
        <v>1117</v>
      </c>
    </row>
    <row r="1041" spans="3:4">
      <c r="C1041" s="971" t="s">
        <v>552</v>
      </c>
      <c r="D1041" s="991" t="s">
        <v>1394</v>
      </c>
    </row>
    <row r="1042" spans="3:4">
      <c r="C1042" s="971" t="s">
        <v>552</v>
      </c>
      <c r="D1042" s="991" t="s">
        <v>1663</v>
      </c>
    </row>
    <row r="1043" spans="3:4">
      <c r="C1043" s="971" t="s">
        <v>552</v>
      </c>
      <c r="D1043" s="991" t="s">
        <v>1664</v>
      </c>
    </row>
    <row r="1044" spans="3:4">
      <c r="C1044" s="971" t="s">
        <v>552</v>
      </c>
      <c r="D1044" s="991" t="s">
        <v>1096</v>
      </c>
    </row>
    <row r="1045" spans="3:4">
      <c r="C1045" s="971" t="s">
        <v>552</v>
      </c>
      <c r="D1045" s="991" t="s">
        <v>1532</v>
      </c>
    </row>
    <row r="1046" spans="3:4">
      <c r="C1046" s="971" t="s">
        <v>552</v>
      </c>
      <c r="D1046" s="991" t="s">
        <v>1668</v>
      </c>
    </row>
    <row r="1047" spans="3:4">
      <c r="C1047" s="971" t="s">
        <v>557</v>
      </c>
      <c r="D1047" s="991" t="s">
        <v>1669</v>
      </c>
    </row>
    <row r="1048" spans="3:4">
      <c r="C1048" s="971" t="s">
        <v>557</v>
      </c>
      <c r="D1048" s="991" t="s">
        <v>1670</v>
      </c>
    </row>
    <row r="1049" spans="3:4">
      <c r="C1049" s="971" t="s">
        <v>557</v>
      </c>
      <c r="D1049" s="991" t="s">
        <v>781</v>
      </c>
    </row>
    <row r="1050" spans="3:4">
      <c r="C1050" s="971" t="s">
        <v>557</v>
      </c>
      <c r="D1050" s="991" t="s">
        <v>931</v>
      </c>
    </row>
    <row r="1051" spans="3:4">
      <c r="C1051" s="971" t="s">
        <v>557</v>
      </c>
      <c r="D1051" s="991" t="s">
        <v>1666</v>
      </c>
    </row>
    <row r="1052" spans="3:4">
      <c r="C1052" s="971" t="s">
        <v>557</v>
      </c>
      <c r="D1052" s="991" t="s">
        <v>407</v>
      </c>
    </row>
    <row r="1053" spans="3:4">
      <c r="C1053" s="971" t="s">
        <v>557</v>
      </c>
      <c r="D1053" s="991" t="s">
        <v>1671</v>
      </c>
    </row>
    <row r="1054" spans="3:4">
      <c r="C1054" s="971" t="s">
        <v>557</v>
      </c>
      <c r="D1054" s="991" t="s">
        <v>666</v>
      </c>
    </row>
    <row r="1055" spans="3:4">
      <c r="C1055" s="971" t="s">
        <v>557</v>
      </c>
      <c r="D1055" s="991" t="s">
        <v>1673</v>
      </c>
    </row>
    <row r="1056" spans="3:4">
      <c r="C1056" s="971" t="s">
        <v>557</v>
      </c>
      <c r="D1056" s="991" t="s">
        <v>1674</v>
      </c>
    </row>
    <row r="1057" spans="3:4">
      <c r="C1057" s="971" t="s">
        <v>557</v>
      </c>
      <c r="D1057" s="991" t="s">
        <v>422</v>
      </c>
    </row>
    <row r="1058" spans="3:4">
      <c r="C1058" s="971" t="s">
        <v>557</v>
      </c>
      <c r="D1058" s="991" t="s">
        <v>727</v>
      </c>
    </row>
    <row r="1059" spans="3:4">
      <c r="C1059" s="971" t="s">
        <v>557</v>
      </c>
      <c r="D1059" s="991" t="s">
        <v>245</v>
      </c>
    </row>
    <row r="1060" spans="3:4">
      <c r="C1060" s="971" t="s">
        <v>557</v>
      </c>
      <c r="D1060" s="991" t="s">
        <v>235</v>
      </c>
    </row>
    <row r="1061" spans="3:4">
      <c r="C1061" s="971" t="s">
        <v>557</v>
      </c>
      <c r="D1061" s="991" t="s">
        <v>1675</v>
      </c>
    </row>
    <row r="1062" spans="3:4">
      <c r="C1062" s="971" t="s">
        <v>557</v>
      </c>
      <c r="D1062" s="991" t="s">
        <v>1676</v>
      </c>
    </row>
    <row r="1063" spans="3:4">
      <c r="C1063" s="971" t="s">
        <v>557</v>
      </c>
      <c r="D1063" s="991" t="s">
        <v>1072</v>
      </c>
    </row>
    <row r="1064" spans="3:4">
      <c r="C1064" s="971" t="s">
        <v>557</v>
      </c>
      <c r="D1064" s="991" t="s">
        <v>1054</v>
      </c>
    </row>
    <row r="1065" spans="3:4">
      <c r="C1065" s="971" t="s">
        <v>557</v>
      </c>
      <c r="D1065" s="991" t="s">
        <v>1677</v>
      </c>
    </row>
    <row r="1066" spans="3:4">
      <c r="C1066" s="971" t="s">
        <v>557</v>
      </c>
      <c r="D1066" s="991" t="s">
        <v>16</v>
      </c>
    </row>
    <row r="1067" spans="3:4">
      <c r="C1067" s="971" t="s">
        <v>557</v>
      </c>
      <c r="D1067" s="991" t="s">
        <v>798</v>
      </c>
    </row>
    <row r="1068" spans="3:4">
      <c r="C1068" s="971" t="s">
        <v>557</v>
      </c>
      <c r="D1068" s="991" t="s">
        <v>856</v>
      </c>
    </row>
    <row r="1069" spans="3:4">
      <c r="C1069" s="971" t="s">
        <v>557</v>
      </c>
      <c r="D1069" s="991" t="s">
        <v>953</v>
      </c>
    </row>
    <row r="1070" spans="3:4">
      <c r="C1070" s="971" t="s">
        <v>557</v>
      </c>
      <c r="D1070" s="991" t="s">
        <v>1128</v>
      </c>
    </row>
    <row r="1071" spans="3:4">
      <c r="C1071" s="971" t="s">
        <v>557</v>
      </c>
      <c r="D1071" s="991" t="s">
        <v>1679</v>
      </c>
    </row>
    <row r="1072" spans="3:4">
      <c r="C1072" s="971" t="s">
        <v>557</v>
      </c>
      <c r="D1072" s="991" t="s">
        <v>1680</v>
      </c>
    </row>
    <row r="1073" spans="3:4">
      <c r="C1073" s="971" t="s">
        <v>557</v>
      </c>
      <c r="D1073" s="991" t="s">
        <v>1681</v>
      </c>
    </row>
    <row r="1074" spans="3:4">
      <c r="C1074" s="971" t="s">
        <v>557</v>
      </c>
      <c r="D1074" s="991" t="s">
        <v>1682</v>
      </c>
    </row>
    <row r="1075" spans="3:4">
      <c r="C1075" s="971" t="s">
        <v>557</v>
      </c>
      <c r="D1075" s="991" t="s">
        <v>1091</v>
      </c>
    </row>
    <row r="1076" spans="3:4">
      <c r="C1076" s="971" t="s">
        <v>563</v>
      </c>
      <c r="D1076" s="991" t="s">
        <v>1683</v>
      </c>
    </row>
    <row r="1077" spans="3:4">
      <c r="C1077" s="971" t="s">
        <v>563</v>
      </c>
      <c r="D1077" s="991" t="s">
        <v>1684</v>
      </c>
    </row>
    <row r="1078" spans="3:4">
      <c r="C1078" s="971" t="s">
        <v>563</v>
      </c>
      <c r="D1078" s="991" t="s">
        <v>486</v>
      </c>
    </row>
    <row r="1079" spans="3:4">
      <c r="C1079" s="971" t="s">
        <v>563</v>
      </c>
      <c r="D1079" s="991" t="s">
        <v>1685</v>
      </c>
    </row>
    <row r="1080" spans="3:4">
      <c r="C1080" s="971" t="s">
        <v>563</v>
      </c>
      <c r="D1080" s="991" t="s">
        <v>1686</v>
      </c>
    </row>
    <row r="1081" spans="3:4">
      <c r="C1081" s="971" t="s">
        <v>563</v>
      </c>
      <c r="D1081" s="991" t="s">
        <v>1688</v>
      </c>
    </row>
    <row r="1082" spans="3:4">
      <c r="C1082" s="971" t="s">
        <v>563</v>
      </c>
      <c r="D1082" s="991" t="s">
        <v>514</v>
      </c>
    </row>
    <row r="1083" spans="3:4">
      <c r="C1083" s="971" t="s">
        <v>563</v>
      </c>
      <c r="D1083" s="991" t="s">
        <v>1689</v>
      </c>
    </row>
    <row r="1084" spans="3:4">
      <c r="C1084" s="971" t="s">
        <v>563</v>
      </c>
      <c r="D1084" s="991" t="s">
        <v>192</v>
      </c>
    </row>
    <row r="1085" spans="3:4">
      <c r="C1085" s="971" t="s">
        <v>563</v>
      </c>
      <c r="D1085" s="991" t="s">
        <v>1690</v>
      </c>
    </row>
    <row r="1086" spans="3:4">
      <c r="C1086" s="971" t="s">
        <v>563</v>
      </c>
      <c r="D1086" s="991" t="s">
        <v>1692</v>
      </c>
    </row>
    <row r="1087" spans="3:4">
      <c r="C1087" s="971" t="s">
        <v>563</v>
      </c>
      <c r="D1087" s="991" t="s">
        <v>843</v>
      </c>
    </row>
    <row r="1088" spans="3:4">
      <c r="C1088" s="971" t="s">
        <v>563</v>
      </c>
      <c r="D1088" s="991" t="s">
        <v>1588</v>
      </c>
    </row>
    <row r="1089" spans="3:4">
      <c r="C1089" s="971" t="s">
        <v>563</v>
      </c>
      <c r="D1089" s="991" t="s">
        <v>868</v>
      </c>
    </row>
    <row r="1090" spans="3:4">
      <c r="C1090" s="971" t="s">
        <v>563</v>
      </c>
      <c r="D1090" s="991" t="s">
        <v>20</v>
      </c>
    </row>
    <row r="1091" spans="3:4">
      <c r="C1091" s="971" t="s">
        <v>563</v>
      </c>
      <c r="D1091" s="991" t="s">
        <v>410</v>
      </c>
    </row>
    <row r="1092" spans="3:4">
      <c r="C1092" s="971" t="s">
        <v>563</v>
      </c>
      <c r="D1092" s="991" t="s">
        <v>511</v>
      </c>
    </row>
    <row r="1093" spans="3:4">
      <c r="C1093" s="971" t="s">
        <v>563</v>
      </c>
      <c r="D1093" s="991" t="s">
        <v>1693</v>
      </c>
    </row>
    <row r="1094" spans="3:4">
      <c r="C1094" s="971" t="s">
        <v>563</v>
      </c>
      <c r="D1094" s="991" t="s">
        <v>91</v>
      </c>
    </row>
    <row r="1095" spans="3:4">
      <c r="C1095" s="971" t="s">
        <v>565</v>
      </c>
      <c r="D1095" s="991" t="s">
        <v>1694</v>
      </c>
    </row>
    <row r="1096" spans="3:4">
      <c r="C1096" s="971" t="s">
        <v>565</v>
      </c>
      <c r="D1096" s="991" t="s">
        <v>1570</v>
      </c>
    </row>
    <row r="1097" spans="3:4">
      <c r="C1097" s="971" t="s">
        <v>565</v>
      </c>
      <c r="D1097" s="991" t="s">
        <v>1544</v>
      </c>
    </row>
    <row r="1098" spans="3:4">
      <c r="C1098" s="971" t="s">
        <v>565</v>
      </c>
      <c r="D1098" s="991" t="s">
        <v>573</v>
      </c>
    </row>
    <row r="1099" spans="3:4">
      <c r="C1099" s="971" t="s">
        <v>565</v>
      </c>
      <c r="D1099" s="991" t="s">
        <v>1696</v>
      </c>
    </row>
    <row r="1100" spans="3:4">
      <c r="C1100" s="971" t="s">
        <v>565</v>
      </c>
      <c r="D1100" s="991" t="s">
        <v>1697</v>
      </c>
    </row>
    <row r="1101" spans="3:4">
      <c r="C1101" s="971" t="s">
        <v>565</v>
      </c>
      <c r="D1101" s="991" t="s">
        <v>211</v>
      </c>
    </row>
    <row r="1102" spans="3:4">
      <c r="C1102" s="971" t="s">
        <v>565</v>
      </c>
      <c r="D1102" s="991" t="s">
        <v>1698</v>
      </c>
    </row>
    <row r="1103" spans="3:4">
      <c r="C1103" s="971" t="s">
        <v>565</v>
      </c>
      <c r="D1103" s="991" t="s">
        <v>1511</v>
      </c>
    </row>
    <row r="1104" spans="3:4">
      <c r="C1104" s="971" t="s">
        <v>565</v>
      </c>
      <c r="D1104" s="991" t="s">
        <v>1565</v>
      </c>
    </row>
    <row r="1105" spans="3:4">
      <c r="C1105" s="971" t="s">
        <v>565</v>
      </c>
      <c r="D1105" s="991" t="s">
        <v>458</v>
      </c>
    </row>
    <row r="1106" spans="3:4">
      <c r="C1106" s="971" t="s">
        <v>565</v>
      </c>
      <c r="D1106" s="991" t="s">
        <v>1699</v>
      </c>
    </row>
    <row r="1107" spans="3:4">
      <c r="C1107" s="971" t="s">
        <v>565</v>
      </c>
      <c r="D1107" s="991" t="s">
        <v>528</v>
      </c>
    </row>
    <row r="1108" spans="3:4">
      <c r="C1108" s="971" t="s">
        <v>565</v>
      </c>
      <c r="D1108" s="991" t="s">
        <v>1700</v>
      </c>
    </row>
    <row r="1109" spans="3:4">
      <c r="C1109" s="971" t="s">
        <v>565</v>
      </c>
      <c r="D1109" s="991" t="s">
        <v>706</v>
      </c>
    </row>
    <row r="1110" spans="3:4">
      <c r="C1110" s="971" t="s">
        <v>565</v>
      </c>
      <c r="D1110" s="991" t="s">
        <v>1702</v>
      </c>
    </row>
    <row r="1111" spans="3:4">
      <c r="C1111" s="971" t="s">
        <v>565</v>
      </c>
      <c r="D1111" s="991" t="s">
        <v>1705</v>
      </c>
    </row>
    <row r="1112" spans="3:4">
      <c r="C1112" s="971" t="s">
        <v>565</v>
      </c>
      <c r="D1112" s="991" t="s">
        <v>787</v>
      </c>
    </row>
    <row r="1113" spans="3:4">
      <c r="C1113" s="971" t="s">
        <v>565</v>
      </c>
      <c r="D1113" s="991" t="s">
        <v>219</v>
      </c>
    </row>
    <row r="1114" spans="3:4">
      <c r="C1114" s="971" t="s">
        <v>565</v>
      </c>
      <c r="D1114" s="991" t="s">
        <v>1706</v>
      </c>
    </row>
    <row r="1115" spans="3:4">
      <c r="C1115" s="971" t="s">
        <v>565</v>
      </c>
      <c r="D1115" s="991" t="s">
        <v>408</v>
      </c>
    </row>
    <row r="1116" spans="3:4">
      <c r="C1116" s="971" t="s">
        <v>565</v>
      </c>
      <c r="D1116" s="991" t="s">
        <v>143</v>
      </c>
    </row>
    <row r="1117" spans="3:4">
      <c r="C1117" s="971" t="s">
        <v>565</v>
      </c>
      <c r="D1117" s="991" t="s">
        <v>1707</v>
      </c>
    </row>
    <row r="1118" spans="3:4">
      <c r="C1118" s="971" t="s">
        <v>565</v>
      </c>
      <c r="D1118" s="991" t="s">
        <v>924</v>
      </c>
    </row>
    <row r="1119" spans="3:4">
      <c r="C1119" s="971" t="s">
        <v>565</v>
      </c>
      <c r="D1119" s="991" t="s">
        <v>1708</v>
      </c>
    </row>
    <row r="1120" spans="3:4">
      <c r="C1120" s="971" t="s">
        <v>565</v>
      </c>
      <c r="D1120" s="991" t="s">
        <v>1709</v>
      </c>
    </row>
    <row r="1121" spans="3:4">
      <c r="C1121" s="971" t="s">
        <v>572</v>
      </c>
      <c r="D1121" s="991" t="s">
        <v>879</v>
      </c>
    </row>
    <row r="1122" spans="3:4">
      <c r="C1122" s="971" t="s">
        <v>572</v>
      </c>
      <c r="D1122" s="991" t="s">
        <v>1710</v>
      </c>
    </row>
    <row r="1123" spans="3:4">
      <c r="C1123" s="971" t="s">
        <v>572</v>
      </c>
      <c r="D1123" s="991" t="s">
        <v>251</v>
      </c>
    </row>
    <row r="1124" spans="3:4">
      <c r="C1124" s="971" t="s">
        <v>572</v>
      </c>
      <c r="D1124" s="991" t="s">
        <v>1419</v>
      </c>
    </row>
    <row r="1125" spans="3:4">
      <c r="C1125" s="971" t="s">
        <v>572</v>
      </c>
      <c r="D1125" s="991" t="s">
        <v>1367</v>
      </c>
    </row>
    <row r="1126" spans="3:4">
      <c r="C1126" s="971" t="s">
        <v>572</v>
      </c>
      <c r="D1126" s="991" t="s">
        <v>501</v>
      </c>
    </row>
    <row r="1127" spans="3:4">
      <c r="C1127" s="971" t="s">
        <v>572</v>
      </c>
      <c r="D1127" s="991" t="s">
        <v>1711</v>
      </c>
    </row>
    <row r="1128" spans="3:4">
      <c r="C1128" s="971" t="s">
        <v>572</v>
      </c>
      <c r="D1128" s="991" t="s">
        <v>1712</v>
      </c>
    </row>
    <row r="1129" spans="3:4">
      <c r="C1129" s="971" t="s">
        <v>572</v>
      </c>
      <c r="D1129" s="991" t="s">
        <v>1714</v>
      </c>
    </row>
    <row r="1130" spans="3:4">
      <c r="C1130" s="971" t="s">
        <v>572</v>
      </c>
      <c r="D1130" s="991" t="s">
        <v>1715</v>
      </c>
    </row>
    <row r="1131" spans="3:4">
      <c r="C1131" s="971" t="s">
        <v>572</v>
      </c>
      <c r="D1131" s="991" t="s">
        <v>1716</v>
      </c>
    </row>
    <row r="1132" spans="3:4">
      <c r="C1132" s="971" t="s">
        <v>572</v>
      </c>
      <c r="D1132" s="991" t="s">
        <v>1558</v>
      </c>
    </row>
    <row r="1133" spans="3:4">
      <c r="C1133" s="971" t="s">
        <v>572</v>
      </c>
      <c r="D1133" s="991" t="s">
        <v>1717</v>
      </c>
    </row>
    <row r="1134" spans="3:4">
      <c r="C1134" s="971" t="s">
        <v>572</v>
      </c>
      <c r="D1134" s="991" t="s">
        <v>1719</v>
      </c>
    </row>
    <row r="1135" spans="3:4">
      <c r="C1135" s="971" t="s">
        <v>572</v>
      </c>
      <c r="D1135" s="991" t="s">
        <v>890</v>
      </c>
    </row>
    <row r="1136" spans="3:4">
      <c r="C1136" s="971" t="s">
        <v>572</v>
      </c>
      <c r="D1136" s="991" t="s">
        <v>1720</v>
      </c>
    </row>
    <row r="1137" spans="3:4">
      <c r="C1137" s="971" t="s">
        <v>572</v>
      </c>
      <c r="D1137" s="991" t="s">
        <v>7</v>
      </c>
    </row>
    <row r="1138" spans="3:4">
      <c r="C1138" s="971" t="s">
        <v>572</v>
      </c>
      <c r="D1138" s="991" t="s">
        <v>873</v>
      </c>
    </row>
    <row r="1139" spans="3:4">
      <c r="C1139" s="971" t="s">
        <v>572</v>
      </c>
      <c r="D1139" s="991" t="s">
        <v>1721</v>
      </c>
    </row>
    <row r="1140" spans="3:4">
      <c r="C1140" s="971" t="s">
        <v>572</v>
      </c>
      <c r="D1140" s="991" t="s">
        <v>207</v>
      </c>
    </row>
    <row r="1141" spans="3:4">
      <c r="C1141" s="971" t="s">
        <v>572</v>
      </c>
      <c r="D1141" s="991" t="s">
        <v>1568</v>
      </c>
    </row>
    <row r="1142" spans="3:4">
      <c r="C1142" s="971" t="s">
        <v>572</v>
      </c>
      <c r="D1142" s="991" t="s">
        <v>1723</v>
      </c>
    </row>
    <row r="1143" spans="3:4">
      <c r="C1143" s="971" t="s">
        <v>572</v>
      </c>
      <c r="D1143" s="991" t="s">
        <v>1725</v>
      </c>
    </row>
    <row r="1144" spans="3:4">
      <c r="C1144" s="971" t="s">
        <v>572</v>
      </c>
      <c r="D1144" s="991" t="s">
        <v>1726</v>
      </c>
    </row>
    <row r="1145" spans="3:4">
      <c r="C1145" s="971" t="s">
        <v>572</v>
      </c>
      <c r="D1145" s="991" t="s">
        <v>1728</v>
      </c>
    </row>
    <row r="1146" spans="3:4">
      <c r="C1146" s="971" t="s">
        <v>572</v>
      </c>
      <c r="D1146" s="991" t="s">
        <v>1729</v>
      </c>
    </row>
    <row r="1147" spans="3:4">
      <c r="C1147" s="971" t="s">
        <v>572</v>
      </c>
      <c r="D1147" s="991" t="s">
        <v>1214</v>
      </c>
    </row>
    <row r="1148" spans="3:4">
      <c r="C1148" s="971" t="s">
        <v>572</v>
      </c>
      <c r="D1148" s="991" t="s">
        <v>1039</v>
      </c>
    </row>
    <row r="1149" spans="3:4">
      <c r="C1149" s="971" t="s">
        <v>572</v>
      </c>
      <c r="D1149" s="991" t="s">
        <v>302</v>
      </c>
    </row>
    <row r="1150" spans="3:4">
      <c r="C1150" s="971" t="s">
        <v>572</v>
      </c>
      <c r="D1150" s="991" t="s">
        <v>1730</v>
      </c>
    </row>
    <row r="1151" spans="3:4">
      <c r="C1151" s="971" t="s">
        <v>572</v>
      </c>
      <c r="D1151" s="991" t="s">
        <v>1648</v>
      </c>
    </row>
    <row r="1152" spans="3:4">
      <c r="C1152" s="971" t="s">
        <v>572</v>
      </c>
      <c r="D1152" s="991" t="s">
        <v>1731</v>
      </c>
    </row>
    <row r="1153" spans="3:4">
      <c r="C1153" s="971" t="s">
        <v>572</v>
      </c>
      <c r="D1153" s="991" t="s">
        <v>722</v>
      </c>
    </row>
    <row r="1154" spans="3:4">
      <c r="C1154" s="971" t="s">
        <v>572</v>
      </c>
      <c r="D1154" s="991" t="s">
        <v>1732</v>
      </c>
    </row>
    <row r="1155" spans="3:4">
      <c r="C1155" s="971" t="s">
        <v>572</v>
      </c>
      <c r="D1155" s="991" t="s">
        <v>186</v>
      </c>
    </row>
    <row r="1156" spans="3:4">
      <c r="C1156" s="971" t="s">
        <v>572</v>
      </c>
      <c r="D1156" s="991" t="s">
        <v>1290</v>
      </c>
    </row>
    <row r="1157" spans="3:4">
      <c r="C1157" s="971" t="s">
        <v>572</v>
      </c>
      <c r="D1157" s="991" t="s">
        <v>1733</v>
      </c>
    </row>
    <row r="1158" spans="3:4">
      <c r="C1158" s="971" t="s">
        <v>572</v>
      </c>
      <c r="D1158" s="991" t="s">
        <v>1734</v>
      </c>
    </row>
    <row r="1159" spans="3:4">
      <c r="C1159" s="971" t="s">
        <v>572</v>
      </c>
      <c r="D1159" s="991" t="s">
        <v>1736</v>
      </c>
    </row>
    <row r="1160" spans="3:4">
      <c r="C1160" s="971" t="s">
        <v>572</v>
      </c>
      <c r="D1160" s="991" t="s">
        <v>1616</v>
      </c>
    </row>
    <row r="1161" spans="3:4">
      <c r="C1161" s="971" t="s">
        <v>572</v>
      </c>
      <c r="D1161" s="991" t="s">
        <v>1737</v>
      </c>
    </row>
    <row r="1162" spans="3:4">
      <c r="C1162" s="971" t="s">
        <v>572</v>
      </c>
      <c r="D1162" s="991" t="s">
        <v>949</v>
      </c>
    </row>
    <row r="1163" spans="3:4">
      <c r="C1163" s="971" t="s">
        <v>572</v>
      </c>
      <c r="D1163" s="991" t="s">
        <v>1738</v>
      </c>
    </row>
    <row r="1164" spans="3:4">
      <c r="C1164" s="971" t="s">
        <v>225</v>
      </c>
      <c r="D1164" s="991" t="s">
        <v>1739</v>
      </c>
    </row>
    <row r="1165" spans="3:4">
      <c r="C1165" s="971" t="s">
        <v>225</v>
      </c>
      <c r="D1165" s="991" t="s">
        <v>1741</v>
      </c>
    </row>
    <row r="1166" spans="3:4">
      <c r="C1166" s="971" t="s">
        <v>225</v>
      </c>
      <c r="D1166" s="991" t="s">
        <v>950</v>
      </c>
    </row>
    <row r="1167" spans="3:4">
      <c r="C1167" s="971" t="s">
        <v>225</v>
      </c>
      <c r="D1167" s="991" t="s">
        <v>1744</v>
      </c>
    </row>
    <row r="1168" spans="3:4">
      <c r="C1168" s="971" t="s">
        <v>225</v>
      </c>
      <c r="D1168" s="991" t="s">
        <v>1746</v>
      </c>
    </row>
    <row r="1169" spans="3:4">
      <c r="C1169" s="971" t="s">
        <v>225</v>
      </c>
      <c r="D1169" s="991" t="s">
        <v>841</v>
      </c>
    </row>
    <row r="1170" spans="3:4">
      <c r="C1170" s="971" t="s">
        <v>225</v>
      </c>
      <c r="D1170" s="991" t="s">
        <v>320</v>
      </c>
    </row>
    <row r="1171" spans="3:4">
      <c r="C1171" s="971" t="s">
        <v>225</v>
      </c>
      <c r="D1171" s="991" t="s">
        <v>1621</v>
      </c>
    </row>
    <row r="1172" spans="3:4">
      <c r="C1172" s="971" t="s">
        <v>225</v>
      </c>
      <c r="D1172" s="991" t="s">
        <v>1300</v>
      </c>
    </row>
    <row r="1173" spans="3:4">
      <c r="C1173" s="971" t="s">
        <v>225</v>
      </c>
      <c r="D1173" s="991" t="s">
        <v>1748</v>
      </c>
    </row>
    <row r="1174" spans="3:4">
      <c r="C1174" s="971" t="s">
        <v>225</v>
      </c>
      <c r="D1174" s="991" t="s">
        <v>981</v>
      </c>
    </row>
    <row r="1175" spans="3:4">
      <c r="C1175" s="971" t="s">
        <v>225</v>
      </c>
      <c r="D1175" s="991" t="s">
        <v>250</v>
      </c>
    </row>
    <row r="1176" spans="3:4">
      <c r="C1176" s="971" t="s">
        <v>225</v>
      </c>
      <c r="D1176" s="991" t="s">
        <v>1750</v>
      </c>
    </row>
    <row r="1177" spans="3:4">
      <c r="C1177" s="971" t="s">
        <v>225</v>
      </c>
      <c r="D1177" s="991" t="s">
        <v>1751</v>
      </c>
    </row>
    <row r="1178" spans="3:4">
      <c r="C1178" s="971" t="s">
        <v>225</v>
      </c>
      <c r="D1178" s="991" t="s">
        <v>1752</v>
      </c>
    </row>
    <row r="1179" spans="3:4">
      <c r="C1179" s="971" t="s">
        <v>225</v>
      </c>
      <c r="D1179" s="991" t="s">
        <v>1604</v>
      </c>
    </row>
    <row r="1180" spans="3:4">
      <c r="C1180" s="971" t="s">
        <v>225</v>
      </c>
      <c r="D1180" s="991" t="s">
        <v>904</v>
      </c>
    </row>
    <row r="1181" spans="3:4">
      <c r="C1181" s="971" t="s">
        <v>225</v>
      </c>
      <c r="D1181" s="991" t="s">
        <v>1135</v>
      </c>
    </row>
    <row r="1182" spans="3:4">
      <c r="C1182" s="971" t="s">
        <v>225</v>
      </c>
      <c r="D1182" s="991" t="s">
        <v>1753</v>
      </c>
    </row>
    <row r="1183" spans="3:4">
      <c r="C1183" s="971" t="s">
        <v>225</v>
      </c>
      <c r="D1183" s="991" t="s">
        <v>1755</v>
      </c>
    </row>
    <row r="1184" spans="3:4">
      <c r="C1184" s="971" t="s">
        <v>225</v>
      </c>
      <c r="D1184" s="991" t="s">
        <v>1757</v>
      </c>
    </row>
    <row r="1185" spans="3:4">
      <c r="C1185" s="971" t="s">
        <v>225</v>
      </c>
      <c r="D1185" s="991" t="s">
        <v>241</v>
      </c>
    </row>
    <row r="1186" spans="3:4">
      <c r="C1186" s="971" t="s">
        <v>225</v>
      </c>
      <c r="D1186" s="991" t="s">
        <v>1758</v>
      </c>
    </row>
    <row r="1187" spans="3:4">
      <c r="C1187" s="971" t="s">
        <v>225</v>
      </c>
      <c r="D1187" s="991" t="s">
        <v>230</v>
      </c>
    </row>
    <row r="1188" spans="3:4">
      <c r="C1188" s="971" t="s">
        <v>225</v>
      </c>
      <c r="D1188" s="991" t="s">
        <v>1597</v>
      </c>
    </row>
    <row r="1189" spans="3:4">
      <c r="C1189" s="971" t="s">
        <v>225</v>
      </c>
      <c r="D1189" s="991" t="s">
        <v>827</v>
      </c>
    </row>
    <row r="1190" spans="3:4">
      <c r="C1190" s="971" t="s">
        <v>225</v>
      </c>
      <c r="D1190" s="991" t="s">
        <v>1760</v>
      </c>
    </row>
    <row r="1191" spans="3:4">
      <c r="C1191" s="971" t="s">
        <v>225</v>
      </c>
      <c r="D1191" s="991" t="s">
        <v>391</v>
      </c>
    </row>
    <row r="1192" spans="3:4">
      <c r="C1192" s="971" t="s">
        <v>225</v>
      </c>
      <c r="D1192" s="991" t="s">
        <v>1196</v>
      </c>
    </row>
    <row r="1193" spans="3:4">
      <c r="C1193" s="971" t="s">
        <v>225</v>
      </c>
      <c r="D1193" s="991" t="s">
        <v>1761</v>
      </c>
    </row>
    <row r="1194" spans="3:4">
      <c r="C1194" s="971" t="s">
        <v>225</v>
      </c>
      <c r="D1194" s="991" t="s">
        <v>1762</v>
      </c>
    </row>
    <row r="1195" spans="3:4">
      <c r="C1195" s="971" t="s">
        <v>225</v>
      </c>
      <c r="D1195" s="991" t="s">
        <v>1048</v>
      </c>
    </row>
    <row r="1196" spans="3:4">
      <c r="C1196" s="971" t="s">
        <v>225</v>
      </c>
      <c r="D1196" s="991" t="s">
        <v>1498</v>
      </c>
    </row>
    <row r="1197" spans="3:4">
      <c r="C1197" s="971" t="s">
        <v>225</v>
      </c>
      <c r="D1197" s="991" t="s">
        <v>509</v>
      </c>
    </row>
    <row r="1198" spans="3:4">
      <c r="C1198" s="971" t="s">
        <v>225</v>
      </c>
      <c r="D1198" s="991" t="s">
        <v>1763</v>
      </c>
    </row>
    <row r="1199" spans="3:4">
      <c r="C1199" s="971" t="s">
        <v>225</v>
      </c>
      <c r="D1199" s="991" t="s">
        <v>1765</v>
      </c>
    </row>
    <row r="1200" spans="3:4">
      <c r="C1200" s="971" t="s">
        <v>225</v>
      </c>
      <c r="D1200" s="991" t="s">
        <v>1737</v>
      </c>
    </row>
    <row r="1201" spans="3:4">
      <c r="C1201" s="971" t="s">
        <v>225</v>
      </c>
      <c r="D1201" s="991" t="s">
        <v>1766</v>
      </c>
    </row>
    <row r="1202" spans="3:4">
      <c r="C1202" s="971" t="s">
        <v>225</v>
      </c>
      <c r="D1202" s="991" t="s">
        <v>191</v>
      </c>
    </row>
    <row r="1203" spans="3:4">
      <c r="C1203" s="971" t="s">
        <v>225</v>
      </c>
      <c r="D1203" s="991" t="s">
        <v>748</v>
      </c>
    </row>
    <row r="1204" spans="3:4">
      <c r="C1204" s="971" t="s">
        <v>225</v>
      </c>
      <c r="D1204" s="991" t="s">
        <v>1767</v>
      </c>
    </row>
    <row r="1205" spans="3:4">
      <c r="C1205" s="971" t="s">
        <v>579</v>
      </c>
      <c r="D1205" s="991" t="s">
        <v>1401</v>
      </c>
    </row>
    <row r="1206" spans="3:4">
      <c r="C1206" s="971" t="s">
        <v>579</v>
      </c>
      <c r="D1206" s="991" t="s">
        <v>813</v>
      </c>
    </row>
    <row r="1207" spans="3:4">
      <c r="C1207" s="971" t="s">
        <v>579</v>
      </c>
      <c r="D1207" s="991" t="s">
        <v>1768</v>
      </c>
    </row>
    <row r="1208" spans="3:4">
      <c r="C1208" s="971" t="s">
        <v>579</v>
      </c>
      <c r="D1208" s="991" t="s">
        <v>1379</v>
      </c>
    </row>
    <row r="1209" spans="3:4">
      <c r="C1209" s="971" t="s">
        <v>579</v>
      </c>
      <c r="D1209" s="991" t="s">
        <v>1770</v>
      </c>
    </row>
    <row r="1210" spans="3:4">
      <c r="C1210" s="971" t="s">
        <v>579</v>
      </c>
      <c r="D1210" s="991" t="s">
        <v>1771</v>
      </c>
    </row>
    <row r="1211" spans="3:4">
      <c r="C1211" s="971" t="s">
        <v>579</v>
      </c>
      <c r="D1211" s="991" t="s">
        <v>910</v>
      </c>
    </row>
    <row r="1212" spans="3:4">
      <c r="C1212" s="971" t="s">
        <v>579</v>
      </c>
      <c r="D1212" s="991" t="s">
        <v>167</v>
      </c>
    </row>
    <row r="1213" spans="3:4">
      <c r="C1213" s="971" t="s">
        <v>579</v>
      </c>
      <c r="D1213" s="991" t="s">
        <v>1773</v>
      </c>
    </row>
    <row r="1214" spans="3:4">
      <c r="C1214" s="971" t="s">
        <v>579</v>
      </c>
      <c r="D1214" s="991" t="s">
        <v>1313</v>
      </c>
    </row>
    <row r="1215" spans="3:4">
      <c r="C1215" s="971" t="s">
        <v>579</v>
      </c>
      <c r="D1215" s="991" t="s">
        <v>1775</v>
      </c>
    </row>
    <row r="1216" spans="3:4">
      <c r="C1216" s="971" t="s">
        <v>579</v>
      </c>
      <c r="D1216" s="991" t="s">
        <v>1776</v>
      </c>
    </row>
    <row r="1217" spans="3:4">
      <c r="C1217" s="971" t="s">
        <v>579</v>
      </c>
      <c r="D1217" s="991" t="s">
        <v>1434</v>
      </c>
    </row>
    <row r="1218" spans="3:4">
      <c r="C1218" s="971" t="s">
        <v>579</v>
      </c>
      <c r="D1218" s="991" t="s">
        <v>1777</v>
      </c>
    </row>
    <row r="1219" spans="3:4">
      <c r="C1219" s="971" t="s">
        <v>579</v>
      </c>
      <c r="D1219" s="991" t="s">
        <v>1778</v>
      </c>
    </row>
    <row r="1220" spans="3:4">
      <c r="C1220" s="971" t="s">
        <v>579</v>
      </c>
      <c r="D1220" s="991" t="s">
        <v>66</v>
      </c>
    </row>
    <row r="1221" spans="3:4">
      <c r="C1221" s="971" t="s">
        <v>579</v>
      </c>
      <c r="D1221" s="991" t="s">
        <v>1779</v>
      </c>
    </row>
    <row r="1222" spans="3:4">
      <c r="C1222" s="971" t="s">
        <v>579</v>
      </c>
      <c r="D1222" s="991" t="s">
        <v>1074</v>
      </c>
    </row>
    <row r="1223" spans="3:4">
      <c r="C1223" s="971" t="s">
        <v>579</v>
      </c>
      <c r="D1223" s="991" t="s">
        <v>1781</v>
      </c>
    </row>
    <row r="1224" spans="3:4">
      <c r="C1224" s="971" t="s">
        <v>579</v>
      </c>
      <c r="D1224" s="991" t="s">
        <v>1783</v>
      </c>
    </row>
    <row r="1225" spans="3:4">
      <c r="C1225" s="971" t="s">
        <v>579</v>
      </c>
      <c r="D1225" s="991" t="s">
        <v>630</v>
      </c>
    </row>
    <row r="1226" spans="3:4">
      <c r="C1226" s="971" t="s">
        <v>579</v>
      </c>
      <c r="D1226" s="991" t="s">
        <v>1785</v>
      </c>
    </row>
    <row r="1227" spans="3:4">
      <c r="C1227" s="971" t="s">
        <v>579</v>
      </c>
      <c r="D1227" s="991" t="s">
        <v>1786</v>
      </c>
    </row>
    <row r="1228" spans="3:4">
      <c r="C1228" s="971" t="s">
        <v>579</v>
      </c>
      <c r="D1228" s="991" t="s">
        <v>139</v>
      </c>
    </row>
    <row r="1229" spans="3:4">
      <c r="C1229" s="971" t="s">
        <v>579</v>
      </c>
      <c r="D1229" s="991" t="s">
        <v>87</v>
      </c>
    </row>
    <row r="1230" spans="3:4">
      <c r="C1230" s="971" t="s">
        <v>579</v>
      </c>
      <c r="D1230" s="991" t="s">
        <v>351</v>
      </c>
    </row>
    <row r="1231" spans="3:4">
      <c r="C1231" s="971" t="s">
        <v>579</v>
      </c>
      <c r="D1231" s="991" t="s">
        <v>1787</v>
      </c>
    </row>
    <row r="1232" spans="3:4">
      <c r="C1232" s="971" t="s">
        <v>579</v>
      </c>
      <c r="D1232" s="991" t="s">
        <v>654</v>
      </c>
    </row>
    <row r="1233" spans="3:4">
      <c r="C1233" s="971" t="s">
        <v>579</v>
      </c>
      <c r="D1233" s="991" t="s">
        <v>1788</v>
      </c>
    </row>
    <row r="1234" spans="3:4">
      <c r="C1234" s="971" t="s">
        <v>579</v>
      </c>
      <c r="D1234" s="991" t="s">
        <v>1792</v>
      </c>
    </row>
    <row r="1235" spans="3:4">
      <c r="C1235" s="971" t="s">
        <v>579</v>
      </c>
      <c r="D1235" s="991" t="s">
        <v>1277</v>
      </c>
    </row>
    <row r="1236" spans="3:4">
      <c r="C1236" s="971" t="s">
        <v>579</v>
      </c>
      <c r="D1236" s="991" t="s">
        <v>1228</v>
      </c>
    </row>
    <row r="1237" spans="3:4">
      <c r="C1237" s="971" t="s">
        <v>579</v>
      </c>
      <c r="D1237" s="991" t="s">
        <v>1793</v>
      </c>
    </row>
    <row r="1238" spans="3:4">
      <c r="C1238" s="971" t="s">
        <v>579</v>
      </c>
      <c r="D1238" s="991" t="s">
        <v>1794</v>
      </c>
    </row>
    <row r="1239" spans="3:4">
      <c r="C1239" s="971" t="s">
        <v>579</v>
      </c>
      <c r="D1239" s="991" t="s">
        <v>1795</v>
      </c>
    </row>
    <row r="1240" spans="3:4">
      <c r="C1240" s="971" t="s">
        <v>579</v>
      </c>
      <c r="D1240" s="991" t="s">
        <v>1543</v>
      </c>
    </row>
    <row r="1241" spans="3:4">
      <c r="C1241" s="971" t="s">
        <v>579</v>
      </c>
      <c r="D1241" s="991" t="s">
        <v>1796</v>
      </c>
    </row>
    <row r="1242" spans="3:4">
      <c r="C1242" s="971" t="s">
        <v>579</v>
      </c>
      <c r="D1242" s="991" t="s">
        <v>1501</v>
      </c>
    </row>
    <row r="1243" spans="3:4">
      <c r="C1243" s="971" t="s">
        <v>579</v>
      </c>
      <c r="D1243" s="991" t="s">
        <v>675</v>
      </c>
    </row>
    <row r="1244" spans="3:4">
      <c r="C1244" s="971" t="s">
        <v>583</v>
      </c>
      <c r="D1244" s="991" t="s">
        <v>1369</v>
      </c>
    </row>
    <row r="1245" spans="3:4">
      <c r="C1245" s="971" t="s">
        <v>583</v>
      </c>
      <c r="D1245" s="991" t="s">
        <v>1798</v>
      </c>
    </row>
    <row r="1246" spans="3:4">
      <c r="C1246" s="971" t="s">
        <v>583</v>
      </c>
      <c r="D1246" s="991" t="s">
        <v>1373</v>
      </c>
    </row>
    <row r="1247" spans="3:4">
      <c r="C1247" s="971" t="s">
        <v>583</v>
      </c>
      <c r="D1247" s="991" t="s">
        <v>1799</v>
      </c>
    </row>
    <row r="1248" spans="3:4">
      <c r="C1248" s="971" t="s">
        <v>583</v>
      </c>
      <c r="D1248" s="991" t="s">
        <v>1800</v>
      </c>
    </row>
    <row r="1249" spans="3:4">
      <c r="C1249" s="971" t="s">
        <v>583</v>
      </c>
      <c r="D1249" s="991" t="s">
        <v>1801</v>
      </c>
    </row>
    <row r="1250" spans="3:4">
      <c r="C1250" s="971" t="s">
        <v>583</v>
      </c>
      <c r="D1250" s="991" t="s">
        <v>1231</v>
      </c>
    </row>
    <row r="1251" spans="3:4">
      <c r="C1251" s="971" t="s">
        <v>583</v>
      </c>
      <c r="D1251" s="991" t="s">
        <v>686</v>
      </c>
    </row>
    <row r="1252" spans="3:4">
      <c r="C1252" s="971" t="s">
        <v>583</v>
      </c>
      <c r="D1252" s="991" t="s">
        <v>437</v>
      </c>
    </row>
    <row r="1253" spans="3:4">
      <c r="C1253" s="971" t="s">
        <v>583</v>
      </c>
      <c r="D1253" s="991" t="s">
        <v>1802</v>
      </c>
    </row>
    <row r="1254" spans="3:4">
      <c r="C1254" s="971" t="s">
        <v>583</v>
      </c>
      <c r="D1254" s="991" t="s">
        <v>1803</v>
      </c>
    </row>
    <row r="1255" spans="3:4">
      <c r="C1255" s="971" t="s">
        <v>583</v>
      </c>
      <c r="D1255" s="991" t="s">
        <v>1211</v>
      </c>
    </row>
    <row r="1256" spans="3:4">
      <c r="C1256" s="971" t="s">
        <v>583</v>
      </c>
      <c r="D1256" s="991" t="s">
        <v>1661</v>
      </c>
    </row>
    <row r="1257" spans="3:4">
      <c r="C1257" s="971" t="s">
        <v>583</v>
      </c>
      <c r="D1257" s="991" t="s">
        <v>469</v>
      </c>
    </row>
    <row r="1258" spans="3:4">
      <c r="C1258" s="971" t="s">
        <v>583</v>
      </c>
      <c r="D1258" s="991" t="s">
        <v>1473</v>
      </c>
    </row>
    <row r="1259" spans="3:4">
      <c r="C1259" s="971" t="s">
        <v>583</v>
      </c>
      <c r="D1259" s="991" t="s">
        <v>1804</v>
      </c>
    </row>
    <row r="1260" spans="3:4">
      <c r="C1260" s="971" t="s">
        <v>583</v>
      </c>
      <c r="D1260" s="991" t="s">
        <v>1394</v>
      </c>
    </row>
    <row r="1261" spans="3:4">
      <c r="C1261" s="971" t="s">
        <v>583</v>
      </c>
      <c r="D1261" s="991" t="s">
        <v>309</v>
      </c>
    </row>
    <row r="1262" spans="3:4">
      <c r="C1262" s="971" t="s">
        <v>583</v>
      </c>
      <c r="D1262" s="991" t="s">
        <v>290</v>
      </c>
    </row>
    <row r="1263" spans="3:4">
      <c r="C1263" s="971" t="s">
        <v>583</v>
      </c>
      <c r="D1263" s="991" t="s">
        <v>111</v>
      </c>
    </row>
    <row r="1264" spans="3:4">
      <c r="C1264" s="971" t="s">
        <v>583</v>
      </c>
      <c r="D1264" s="991" t="s">
        <v>1805</v>
      </c>
    </row>
    <row r="1265" spans="3:4">
      <c r="C1265" s="971" t="s">
        <v>583</v>
      </c>
      <c r="D1265" s="991" t="s">
        <v>1695</v>
      </c>
    </row>
    <row r="1266" spans="3:4">
      <c r="C1266" s="971" t="s">
        <v>583</v>
      </c>
      <c r="D1266" s="991" t="s">
        <v>1807</v>
      </c>
    </row>
    <row r="1267" spans="3:4">
      <c r="C1267" s="971" t="s">
        <v>583</v>
      </c>
      <c r="D1267" s="991" t="s">
        <v>1381</v>
      </c>
    </row>
    <row r="1268" spans="3:4">
      <c r="C1268" s="971" t="s">
        <v>583</v>
      </c>
      <c r="D1268" s="991" t="s">
        <v>1136</v>
      </c>
    </row>
    <row r="1269" spans="3:4">
      <c r="C1269" s="971" t="s">
        <v>583</v>
      </c>
      <c r="D1269" s="991" t="s">
        <v>1808</v>
      </c>
    </row>
    <row r="1270" spans="3:4">
      <c r="C1270" s="971" t="s">
        <v>583</v>
      </c>
      <c r="D1270" s="991" t="s">
        <v>1245</v>
      </c>
    </row>
    <row r="1271" spans="3:4">
      <c r="C1271" s="971" t="s">
        <v>583</v>
      </c>
      <c r="D1271" s="991" t="s">
        <v>1487</v>
      </c>
    </row>
    <row r="1272" spans="3:4">
      <c r="C1272" s="971" t="s">
        <v>583</v>
      </c>
      <c r="D1272" s="991" t="s">
        <v>1810</v>
      </c>
    </row>
    <row r="1273" spans="3:4">
      <c r="C1273" s="971" t="s">
        <v>583</v>
      </c>
      <c r="D1273" s="991" t="s">
        <v>148</v>
      </c>
    </row>
    <row r="1274" spans="3:4">
      <c r="C1274" s="971" t="s">
        <v>54</v>
      </c>
      <c r="D1274" s="991" t="s">
        <v>1811</v>
      </c>
    </row>
    <row r="1275" spans="3:4">
      <c r="C1275" s="971" t="s">
        <v>54</v>
      </c>
      <c r="D1275" s="991" t="s">
        <v>12</v>
      </c>
    </row>
    <row r="1276" spans="3:4">
      <c r="C1276" s="971" t="s">
        <v>54</v>
      </c>
      <c r="D1276" s="991" t="s">
        <v>1812</v>
      </c>
    </row>
    <row r="1277" spans="3:4">
      <c r="C1277" s="971" t="s">
        <v>54</v>
      </c>
      <c r="D1277" s="991" t="s">
        <v>1813</v>
      </c>
    </row>
    <row r="1278" spans="3:4">
      <c r="C1278" s="971" t="s">
        <v>54</v>
      </c>
      <c r="D1278" s="991" t="s">
        <v>1622</v>
      </c>
    </row>
    <row r="1279" spans="3:4">
      <c r="C1279" s="971" t="s">
        <v>54</v>
      </c>
      <c r="D1279" s="991" t="s">
        <v>21</v>
      </c>
    </row>
    <row r="1280" spans="3:4">
      <c r="C1280" s="971" t="s">
        <v>54</v>
      </c>
      <c r="D1280" s="991" t="s">
        <v>1260</v>
      </c>
    </row>
    <row r="1281" spans="3:4">
      <c r="C1281" s="971" t="s">
        <v>54</v>
      </c>
      <c r="D1281" s="991" t="s">
        <v>1814</v>
      </c>
    </row>
    <row r="1282" spans="3:4">
      <c r="C1282" s="971" t="s">
        <v>54</v>
      </c>
      <c r="D1282" s="991" t="s">
        <v>1254</v>
      </c>
    </row>
    <row r="1283" spans="3:4">
      <c r="C1283" s="971" t="s">
        <v>54</v>
      </c>
      <c r="D1283" s="991" t="s">
        <v>1817</v>
      </c>
    </row>
    <row r="1284" spans="3:4">
      <c r="C1284" s="971" t="s">
        <v>54</v>
      </c>
      <c r="D1284" s="991" t="s">
        <v>466</v>
      </c>
    </row>
    <row r="1285" spans="3:4">
      <c r="C1285" s="971" t="s">
        <v>54</v>
      </c>
      <c r="D1285" s="991" t="s">
        <v>1819</v>
      </c>
    </row>
    <row r="1286" spans="3:4">
      <c r="C1286" s="971" t="s">
        <v>54</v>
      </c>
      <c r="D1286" s="991" t="s">
        <v>1820</v>
      </c>
    </row>
    <row r="1287" spans="3:4">
      <c r="C1287" s="971" t="s">
        <v>54</v>
      </c>
      <c r="D1287" s="991" t="s">
        <v>1821</v>
      </c>
    </row>
    <row r="1288" spans="3:4">
      <c r="C1288" s="971" t="s">
        <v>54</v>
      </c>
      <c r="D1288" s="991" t="s">
        <v>933</v>
      </c>
    </row>
    <row r="1289" spans="3:4">
      <c r="C1289" s="971" t="s">
        <v>54</v>
      </c>
      <c r="D1289" s="991" t="s">
        <v>1823</v>
      </c>
    </row>
    <row r="1290" spans="3:4">
      <c r="C1290" s="971" t="s">
        <v>54</v>
      </c>
      <c r="D1290" s="991" t="s">
        <v>1824</v>
      </c>
    </row>
    <row r="1291" spans="3:4">
      <c r="C1291" s="971" t="s">
        <v>54</v>
      </c>
      <c r="D1291" s="991" t="s">
        <v>868</v>
      </c>
    </row>
    <row r="1292" spans="3:4">
      <c r="C1292" s="971" t="s">
        <v>54</v>
      </c>
      <c r="D1292" s="991" t="s">
        <v>1825</v>
      </c>
    </row>
    <row r="1293" spans="3:4">
      <c r="C1293" s="971" t="s">
        <v>586</v>
      </c>
      <c r="D1293" s="991" t="s">
        <v>1826</v>
      </c>
    </row>
    <row r="1294" spans="3:4">
      <c r="C1294" s="971" t="s">
        <v>586</v>
      </c>
      <c r="D1294" s="991" t="s">
        <v>1827</v>
      </c>
    </row>
    <row r="1295" spans="3:4">
      <c r="C1295" s="971" t="s">
        <v>586</v>
      </c>
      <c r="D1295" s="991" t="s">
        <v>1828</v>
      </c>
    </row>
    <row r="1296" spans="3:4">
      <c r="C1296" s="971" t="s">
        <v>586</v>
      </c>
      <c r="D1296" s="991" t="s">
        <v>1784</v>
      </c>
    </row>
    <row r="1297" spans="3:4">
      <c r="C1297" s="971" t="s">
        <v>586</v>
      </c>
      <c r="D1297" s="991" t="s">
        <v>1829</v>
      </c>
    </row>
    <row r="1298" spans="3:4">
      <c r="C1298" s="971" t="s">
        <v>586</v>
      </c>
      <c r="D1298" s="991" t="s">
        <v>1831</v>
      </c>
    </row>
    <row r="1299" spans="3:4">
      <c r="C1299" s="971" t="s">
        <v>586</v>
      </c>
      <c r="D1299" s="991" t="s">
        <v>1833</v>
      </c>
    </row>
    <row r="1300" spans="3:4">
      <c r="C1300" s="971" t="s">
        <v>586</v>
      </c>
      <c r="D1300" s="991" t="s">
        <v>1229</v>
      </c>
    </row>
    <row r="1301" spans="3:4">
      <c r="C1301" s="971" t="s">
        <v>586</v>
      </c>
      <c r="D1301" s="991" t="s">
        <v>1270</v>
      </c>
    </row>
    <row r="1302" spans="3:4">
      <c r="C1302" s="971" t="s">
        <v>586</v>
      </c>
      <c r="D1302" s="991" t="s">
        <v>1834</v>
      </c>
    </row>
    <row r="1303" spans="3:4">
      <c r="C1303" s="971" t="s">
        <v>586</v>
      </c>
      <c r="D1303" s="991" t="s">
        <v>1837</v>
      </c>
    </row>
    <row r="1304" spans="3:4">
      <c r="C1304" s="971" t="s">
        <v>586</v>
      </c>
      <c r="D1304" s="991" t="s">
        <v>1034</v>
      </c>
    </row>
    <row r="1305" spans="3:4">
      <c r="C1305" s="971" t="s">
        <v>586</v>
      </c>
      <c r="D1305" s="991" t="s">
        <v>606</v>
      </c>
    </row>
    <row r="1306" spans="3:4">
      <c r="C1306" s="971" t="s">
        <v>586</v>
      </c>
      <c r="D1306" s="991" t="s">
        <v>1838</v>
      </c>
    </row>
    <row r="1307" spans="3:4">
      <c r="C1307" s="971" t="s">
        <v>586</v>
      </c>
      <c r="D1307" s="991" t="s">
        <v>1840</v>
      </c>
    </row>
    <row r="1308" spans="3:4">
      <c r="C1308" s="971" t="s">
        <v>586</v>
      </c>
      <c r="D1308" s="991" t="s">
        <v>107</v>
      </c>
    </row>
    <row r="1309" spans="3:4">
      <c r="C1309" s="971" t="s">
        <v>586</v>
      </c>
      <c r="D1309" s="991" t="s">
        <v>832</v>
      </c>
    </row>
    <row r="1310" spans="3:4">
      <c r="C1310" s="971" t="s">
        <v>586</v>
      </c>
      <c r="D1310" s="991" t="s">
        <v>1261</v>
      </c>
    </row>
    <row r="1311" spans="3:4">
      <c r="C1311" s="971" t="s">
        <v>586</v>
      </c>
      <c r="D1311" s="991" t="s">
        <v>1841</v>
      </c>
    </row>
    <row r="1312" spans="3:4">
      <c r="C1312" s="971" t="s">
        <v>120</v>
      </c>
      <c r="D1312" s="991" t="s">
        <v>1842</v>
      </c>
    </row>
    <row r="1313" spans="3:4">
      <c r="C1313" s="971" t="s">
        <v>120</v>
      </c>
      <c r="D1313" s="991" t="s">
        <v>562</v>
      </c>
    </row>
    <row r="1314" spans="3:4">
      <c r="C1314" s="971" t="s">
        <v>120</v>
      </c>
      <c r="D1314" s="991" t="s">
        <v>1843</v>
      </c>
    </row>
    <row r="1315" spans="3:4">
      <c r="C1315" s="971" t="s">
        <v>120</v>
      </c>
      <c r="D1315" s="991" t="s">
        <v>498</v>
      </c>
    </row>
    <row r="1316" spans="3:4">
      <c r="C1316" s="971" t="s">
        <v>120</v>
      </c>
      <c r="D1316" s="991" t="s">
        <v>837</v>
      </c>
    </row>
    <row r="1317" spans="3:4">
      <c r="C1317" s="971" t="s">
        <v>120</v>
      </c>
      <c r="D1317" s="991" t="s">
        <v>1844</v>
      </c>
    </row>
    <row r="1318" spans="3:4">
      <c r="C1318" s="971" t="s">
        <v>120</v>
      </c>
      <c r="D1318" s="991" t="s">
        <v>642</v>
      </c>
    </row>
    <row r="1319" spans="3:4">
      <c r="C1319" s="971" t="s">
        <v>120</v>
      </c>
      <c r="D1319" s="991" t="s">
        <v>1103</v>
      </c>
    </row>
    <row r="1320" spans="3:4">
      <c r="C1320" s="971" t="s">
        <v>120</v>
      </c>
      <c r="D1320" s="991" t="s">
        <v>1223</v>
      </c>
    </row>
    <row r="1321" spans="3:4">
      <c r="C1321" s="971" t="s">
        <v>120</v>
      </c>
      <c r="D1321" s="991" t="s">
        <v>802</v>
      </c>
    </row>
    <row r="1322" spans="3:4">
      <c r="C1322" s="971" t="s">
        <v>120</v>
      </c>
      <c r="D1322" s="991" t="s">
        <v>1484</v>
      </c>
    </row>
    <row r="1323" spans="3:4">
      <c r="C1323" s="971" t="s">
        <v>120</v>
      </c>
      <c r="D1323" s="991" t="s">
        <v>1845</v>
      </c>
    </row>
    <row r="1324" spans="3:4">
      <c r="C1324" s="971" t="s">
        <v>120</v>
      </c>
      <c r="D1324" s="991" t="s">
        <v>866</v>
      </c>
    </row>
    <row r="1325" spans="3:4">
      <c r="C1325" s="971" t="s">
        <v>120</v>
      </c>
      <c r="D1325" s="991" t="s">
        <v>1846</v>
      </c>
    </row>
    <row r="1326" spans="3:4">
      <c r="C1326" s="971" t="s">
        <v>120</v>
      </c>
      <c r="D1326" s="991" t="s">
        <v>1848</v>
      </c>
    </row>
    <row r="1327" spans="3:4">
      <c r="C1327" s="971" t="s">
        <v>120</v>
      </c>
      <c r="D1327" s="991" t="s">
        <v>1358</v>
      </c>
    </row>
    <row r="1328" spans="3:4">
      <c r="C1328" s="971" t="s">
        <v>120</v>
      </c>
      <c r="D1328" s="991" t="s">
        <v>693</v>
      </c>
    </row>
    <row r="1329" spans="3:4">
      <c r="C1329" s="971" t="s">
        <v>120</v>
      </c>
      <c r="D1329" s="991" t="s">
        <v>1342</v>
      </c>
    </row>
    <row r="1330" spans="3:4">
      <c r="C1330" s="971" t="s">
        <v>120</v>
      </c>
      <c r="D1330" s="991" t="s">
        <v>1850</v>
      </c>
    </row>
    <row r="1331" spans="3:4">
      <c r="C1331" s="971" t="s">
        <v>120</v>
      </c>
      <c r="D1331" s="991" t="s">
        <v>1851</v>
      </c>
    </row>
    <row r="1332" spans="3:4">
      <c r="C1332" s="971" t="s">
        <v>120</v>
      </c>
      <c r="D1332" s="991" t="s">
        <v>1678</v>
      </c>
    </row>
    <row r="1333" spans="3:4">
      <c r="C1333" s="971" t="s">
        <v>120</v>
      </c>
      <c r="D1333" s="991" t="s">
        <v>1345</v>
      </c>
    </row>
    <row r="1334" spans="3:4">
      <c r="C1334" s="971" t="s">
        <v>120</v>
      </c>
      <c r="D1334" s="991" t="s">
        <v>1853</v>
      </c>
    </row>
    <row r="1335" spans="3:4">
      <c r="C1335" s="971" t="s">
        <v>120</v>
      </c>
      <c r="D1335" s="991" t="s">
        <v>1854</v>
      </c>
    </row>
    <row r="1336" spans="3:4">
      <c r="C1336" s="971" t="s">
        <v>120</v>
      </c>
      <c r="D1336" s="991" t="s">
        <v>1018</v>
      </c>
    </row>
    <row r="1337" spans="3:4">
      <c r="C1337" s="971" t="s">
        <v>120</v>
      </c>
      <c r="D1337" s="991" t="s">
        <v>1856</v>
      </c>
    </row>
    <row r="1338" spans="3:4">
      <c r="C1338" s="971" t="s">
        <v>120</v>
      </c>
      <c r="D1338" s="991" t="s">
        <v>1488</v>
      </c>
    </row>
    <row r="1339" spans="3:4">
      <c r="C1339" s="971" t="s">
        <v>590</v>
      </c>
      <c r="D1339" s="991" t="s">
        <v>1857</v>
      </c>
    </row>
    <row r="1340" spans="3:4">
      <c r="C1340" s="971" t="s">
        <v>590</v>
      </c>
      <c r="D1340" s="991" t="s">
        <v>233</v>
      </c>
    </row>
    <row r="1341" spans="3:4">
      <c r="C1341" s="971" t="s">
        <v>590</v>
      </c>
      <c r="D1341" s="991" t="s">
        <v>1718</v>
      </c>
    </row>
    <row r="1342" spans="3:4">
      <c r="C1342" s="971" t="s">
        <v>590</v>
      </c>
      <c r="D1342" s="991" t="s">
        <v>1457</v>
      </c>
    </row>
    <row r="1343" spans="3:4">
      <c r="C1343" s="971" t="s">
        <v>590</v>
      </c>
      <c r="D1343" s="991" t="s">
        <v>1638</v>
      </c>
    </row>
    <row r="1344" spans="3:4">
      <c r="C1344" s="971" t="s">
        <v>590</v>
      </c>
      <c r="D1344" s="991" t="s">
        <v>859</v>
      </c>
    </row>
    <row r="1345" spans="3:4">
      <c r="C1345" s="971" t="s">
        <v>590</v>
      </c>
      <c r="D1345" s="991" t="s">
        <v>747</v>
      </c>
    </row>
    <row r="1346" spans="3:4">
      <c r="C1346" s="971" t="s">
        <v>590</v>
      </c>
      <c r="D1346" s="991" t="s">
        <v>1858</v>
      </c>
    </row>
    <row r="1347" spans="3:4">
      <c r="C1347" s="971" t="s">
        <v>590</v>
      </c>
      <c r="D1347" s="991" t="s">
        <v>833</v>
      </c>
    </row>
    <row r="1348" spans="3:4">
      <c r="C1348" s="971" t="s">
        <v>590</v>
      </c>
      <c r="D1348" s="991" t="s">
        <v>1860</v>
      </c>
    </row>
    <row r="1349" spans="3:4">
      <c r="C1349" s="971" t="s">
        <v>590</v>
      </c>
      <c r="D1349" s="991" t="s">
        <v>1</v>
      </c>
    </row>
    <row r="1350" spans="3:4">
      <c r="C1350" s="971" t="s">
        <v>590</v>
      </c>
      <c r="D1350" s="991" t="s">
        <v>419</v>
      </c>
    </row>
    <row r="1351" spans="3:4">
      <c r="C1351" s="971" t="s">
        <v>590</v>
      </c>
      <c r="D1351" s="991" t="s">
        <v>1446</v>
      </c>
    </row>
    <row r="1352" spans="3:4">
      <c r="C1352" s="971" t="s">
        <v>590</v>
      </c>
      <c r="D1352" s="991" t="s">
        <v>1861</v>
      </c>
    </row>
    <row r="1353" spans="3:4">
      <c r="C1353" s="971" t="s">
        <v>590</v>
      </c>
      <c r="D1353" s="991" t="s">
        <v>1806</v>
      </c>
    </row>
    <row r="1354" spans="3:4">
      <c r="C1354" s="971" t="s">
        <v>590</v>
      </c>
      <c r="D1354" s="991" t="s">
        <v>1284</v>
      </c>
    </row>
    <row r="1355" spans="3:4">
      <c r="C1355" s="971" t="s">
        <v>590</v>
      </c>
      <c r="D1355" s="991" t="s">
        <v>1080</v>
      </c>
    </row>
    <row r="1356" spans="3:4">
      <c r="C1356" s="971" t="s">
        <v>590</v>
      </c>
      <c r="D1356" s="991" t="s">
        <v>1862</v>
      </c>
    </row>
    <row r="1357" spans="3:4">
      <c r="C1357" s="971" t="s">
        <v>590</v>
      </c>
      <c r="D1357" s="991" t="s">
        <v>1701</v>
      </c>
    </row>
    <row r="1358" spans="3:4">
      <c r="C1358" s="971" t="s">
        <v>590</v>
      </c>
      <c r="D1358" s="991" t="s">
        <v>1863</v>
      </c>
    </row>
    <row r="1359" spans="3:4">
      <c r="C1359" s="971" t="s">
        <v>590</v>
      </c>
      <c r="D1359" s="991" t="s">
        <v>1864</v>
      </c>
    </row>
    <row r="1360" spans="3:4">
      <c r="C1360" s="971" t="s">
        <v>590</v>
      </c>
      <c r="D1360" s="991" t="s">
        <v>533</v>
      </c>
    </row>
    <row r="1361" spans="3:4">
      <c r="C1361" s="971" t="s">
        <v>590</v>
      </c>
      <c r="D1361" s="991" t="s">
        <v>404</v>
      </c>
    </row>
    <row r="1362" spans="3:4">
      <c r="C1362" s="971" t="s">
        <v>151</v>
      </c>
      <c r="D1362" s="991" t="s">
        <v>1865</v>
      </c>
    </row>
    <row r="1363" spans="3:4">
      <c r="C1363" s="971" t="s">
        <v>151</v>
      </c>
      <c r="D1363" s="991" t="s">
        <v>1866</v>
      </c>
    </row>
    <row r="1364" spans="3:4">
      <c r="C1364" s="971" t="s">
        <v>151</v>
      </c>
      <c r="D1364" s="991" t="s">
        <v>1868</v>
      </c>
    </row>
    <row r="1365" spans="3:4">
      <c r="C1365" s="971" t="s">
        <v>151</v>
      </c>
      <c r="D1365" s="991" t="s">
        <v>1870</v>
      </c>
    </row>
    <row r="1366" spans="3:4">
      <c r="C1366" s="971" t="s">
        <v>151</v>
      </c>
      <c r="D1366" s="991" t="s">
        <v>804</v>
      </c>
    </row>
    <row r="1367" spans="3:4">
      <c r="C1367" s="971" t="s">
        <v>151</v>
      </c>
      <c r="D1367" s="991" t="s">
        <v>1871</v>
      </c>
    </row>
    <row r="1368" spans="3:4">
      <c r="C1368" s="971" t="s">
        <v>151</v>
      </c>
      <c r="D1368" s="991" t="s">
        <v>1523</v>
      </c>
    </row>
    <row r="1369" spans="3:4">
      <c r="C1369" s="971" t="s">
        <v>151</v>
      </c>
      <c r="D1369" s="991" t="s">
        <v>81</v>
      </c>
    </row>
    <row r="1370" spans="3:4">
      <c r="C1370" s="971" t="s">
        <v>151</v>
      </c>
      <c r="D1370" s="991" t="s">
        <v>1872</v>
      </c>
    </row>
    <row r="1371" spans="3:4">
      <c r="C1371" s="971" t="s">
        <v>151</v>
      </c>
      <c r="D1371" s="991" t="s">
        <v>1873</v>
      </c>
    </row>
    <row r="1372" spans="3:4">
      <c r="C1372" s="971" t="s">
        <v>151</v>
      </c>
      <c r="D1372" s="991" t="s">
        <v>1874</v>
      </c>
    </row>
    <row r="1373" spans="3:4">
      <c r="C1373" s="971" t="s">
        <v>151</v>
      </c>
      <c r="D1373" s="991" t="s">
        <v>902</v>
      </c>
    </row>
    <row r="1374" spans="3:4">
      <c r="C1374" s="971" t="s">
        <v>151</v>
      </c>
      <c r="D1374" s="991" t="s">
        <v>99</v>
      </c>
    </row>
    <row r="1375" spans="3:4">
      <c r="C1375" s="971" t="s">
        <v>151</v>
      </c>
      <c r="D1375" s="991" t="s">
        <v>1849</v>
      </c>
    </row>
    <row r="1376" spans="3:4">
      <c r="C1376" s="971" t="s">
        <v>151</v>
      </c>
      <c r="D1376" s="991" t="s">
        <v>232</v>
      </c>
    </row>
    <row r="1377" spans="3:4">
      <c r="C1377" s="971" t="s">
        <v>151</v>
      </c>
      <c r="D1377" s="991" t="s">
        <v>1191</v>
      </c>
    </row>
    <row r="1378" spans="3:4">
      <c r="C1378" s="971" t="s">
        <v>151</v>
      </c>
      <c r="D1378" s="991" t="s">
        <v>1548</v>
      </c>
    </row>
    <row r="1379" spans="3:4">
      <c r="C1379" s="971" t="s">
        <v>151</v>
      </c>
      <c r="D1379" s="991" t="s">
        <v>108</v>
      </c>
    </row>
    <row r="1380" spans="3:4">
      <c r="C1380" s="971" t="s">
        <v>151</v>
      </c>
      <c r="D1380" s="991" t="s">
        <v>977</v>
      </c>
    </row>
    <row r="1381" spans="3:4">
      <c r="C1381" s="971" t="s">
        <v>359</v>
      </c>
      <c r="D1381" s="991" t="s">
        <v>1875</v>
      </c>
    </row>
    <row r="1382" spans="3:4">
      <c r="C1382" s="971" t="s">
        <v>359</v>
      </c>
      <c r="D1382" s="991" t="s">
        <v>1497</v>
      </c>
    </row>
    <row r="1383" spans="3:4">
      <c r="C1383" s="971" t="s">
        <v>359</v>
      </c>
      <c r="D1383" s="991" t="s">
        <v>1876</v>
      </c>
    </row>
    <row r="1384" spans="3:4">
      <c r="C1384" s="971" t="s">
        <v>359</v>
      </c>
      <c r="D1384" s="991" t="s">
        <v>646</v>
      </c>
    </row>
    <row r="1385" spans="3:4">
      <c r="C1385" s="971" t="s">
        <v>359</v>
      </c>
      <c r="D1385" s="991" t="s">
        <v>291</v>
      </c>
    </row>
    <row r="1386" spans="3:4">
      <c r="C1386" s="971" t="s">
        <v>359</v>
      </c>
      <c r="D1386" s="991" t="s">
        <v>1178</v>
      </c>
    </row>
    <row r="1387" spans="3:4">
      <c r="C1387" s="971" t="s">
        <v>359</v>
      </c>
      <c r="D1387" s="991" t="s">
        <v>1877</v>
      </c>
    </row>
    <row r="1388" spans="3:4">
      <c r="C1388" s="971" t="s">
        <v>359</v>
      </c>
      <c r="D1388" s="991" t="s">
        <v>1878</v>
      </c>
    </row>
    <row r="1389" spans="3:4">
      <c r="C1389" s="971" t="s">
        <v>359</v>
      </c>
      <c r="D1389" s="991" t="s">
        <v>1879</v>
      </c>
    </row>
    <row r="1390" spans="3:4">
      <c r="C1390" s="971" t="s">
        <v>359</v>
      </c>
      <c r="D1390" s="991" t="s">
        <v>1881</v>
      </c>
    </row>
    <row r="1391" spans="3:4">
      <c r="C1391" s="971" t="s">
        <v>359</v>
      </c>
      <c r="D1391" s="991" t="s">
        <v>1883</v>
      </c>
    </row>
    <row r="1392" spans="3:4">
      <c r="C1392" s="971" t="s">
        <v>359</v>
      </c>
      <c r="D1392" s="991" t="s">
        <v>1885</v>
      </c>
    </row>
    <row r="1393" spans="3:4">
      <c r="C1393" s="971" t="s">
        <v>359</v>
      </c>
      <c r="D1393" s="991" t="s">
        <v>1886</v>
      </c>
    </row>
    <row r="1394" spans="3:4">
      <c r="C1394" s="971" t="s">
        <v>359</v>
      </c>
      <c r="D1394" s="991" t="s">
        <v>1409</v>
      </c>
    </row>
    <row r="1395" spans="3:4">
      <c r="C1395" s="971" t="s">
        <v>359</v>
      </c>
      <c r="D1395" s="991" t="s">
        <v>1887</v>
      </c>
    </row>
    <row r="1396" spans="3:4">
      <c r="C1396" s="971" t="s">
        <v>359</v>
      </c>
      <c r="D1396" s="991" t="s">
        <v>1888</v>
      </c>
    </row>
    <row r="1397" spans="3:4">
      <c r="C1397" s="971" t="s">
        <v>359</v>
      </c>
      <c r="D1397" s="991" t="s">
        <v>1759</v>
      </c>
    </row>
    <row r="1398" spans="3:4">
      <c r="C1398" s="971" t="s">
        <v>359</v>
      </c>
      <c r="D1398" s="991" t="s">
        <v>1809</v>
      </c>
    </row>
    <row r="1399" spans="3:4">
      <c r="C1399" s="971" t="s">
        <v>359</v>
      </c>
      <c r="D1399" s="991" t="s">
        <v>1889</v>
      </c>
    </row>
    <row r="1400" spans="3:4">
      <c r="C1400" s="971" t="s">
        <v>359</v>
      </c>
      <c r="D1400" s="991" t="s">
        <v>1891</v>
      </c>
    </row>
    <row r="1401" spans="3:4">
      <c r="C1401" s="971" t="s">
        <v>359</v>
      </c>
      <c r="D1401" s="991" t="s">
        <v>1892</v>
      </c>
    </row>
    <row r="1402" spans="3:4">
      <c r="C1402" s="971" t="s">
        <v>359</v>
      </c>
      <c r="D1402" s="991" t="s">
        <v>1893</v>
      </c>
    </row>
    <row r="1403" spans="3:4">
      <c r="C1403" s="971" t="s">
        <v>359</v>
      </c>
      <c r="D1403" s="991" t="s">
        <v>1894</v>
      </c>
    </row>
    <row r="1404" spans="3:4">
      <c r="C1404" s="971" t="s">
        <v>359</v>
      </c>
      <c r="D1404" s="991" t="s">
        <v>1895</v>
      </c>
    </row>
    <row r="1405" spans="3:4">
      <c r="C1405" s="971" t="s">
        <v>595</v>
      </c>
      <c r="D1405" s="991" t="s">
        <v>1897</v>
      </c>
    </row>
    <row r="1406" spans="3:4">
      <c r="C1406" s="971" t="s">
        <v>595</v>
      </c>
      <c r="D1406" s="991" t="s">
        <v>1898</v>
      </c>
    </row>
    <row r="1407" spans="3:4">
      <c r="C1407" s="971" t="s">
        <v>595</v>
      </c>
      <c r="D1407" s="991" t="s">
        <v>1265</v>
      </c>
    </row>
    <row r="1408" spans="3:4">
      <c r="C1408" s="971" t="s">
        <v>595</v>
      </c>
      <c r="D1408" s="991" t="s">
        <v>1899</v>
      </c>
    </row>
    <row r="1409" spans="3:4">
      <c r="C1409" s="971" t="s">
        <v>595</v>
      </c>
      <c r="D1409" s="991" t="s">
        <v>1900</v>
      </c>
    </row>
    <row r="1410" spans="3:4">
      <c r="C1410" s="971" t="s">
        <v>595</v>
      </c>
      <c r="D1410" s="991" t="s">
        <v>1901</v>
      </c>
    </row>
    <row r="1411" spans="3:4">
      <c r="C1411" s="971" t="s">
        <v>595</v>
      </c>
      <c r="D1411" s="991" t="s">
        <v>850</v>
      </c>
    </row>
    <row r="1412" spans="3:4">
      <c r="C1412" s="971" t="s">
        <v>595</v>
      </c>
      <c r="D1412" s="991" t="s">
        <v>694</v>
      </c>
    </row>
    <row r="1413" spans="3:4">
      <c r="C1413" s="971" t="s">
        <v>595</v>
      </c>
      <c r="D1413" s="991" t="s">
        <v>1902</v>
      </c>
    </row>
    <row r="1414" spans="3:4">
      <c r="C1414" s="971" t="s">
        <v>595</v>
      </c>
      <c r="D1414" s="991" t="s">
        <v>1440</v>
      </c>
    </row>
    <row r="1415" spans="3:4">
      <c r="C1415" s="971" t="s">
        <v>595</v>
      </c>
      <c r="D1415" s="991" t="s">
        <v>1903</v>
      </c>
    </row>
    <row r="1416" spans="3:4">
      <c r="C1416" s="971" t="s">
        <v>595</v>
      </c>
      <c r="D1416" s="991" t="s">
        <v>218</v>
      </c>
    </row>
    <row r="1417" spans="3:4">
      <c r="C1417" s="971" t="s">
        <v>595</v>
      </c>
      <c r="D1417" s="991" t="s">
        <v>1455</v>
      </c>
    </row>
    <row r="1418" spans="3:4">
      <c r="C1418" s="971" t="s">
        <v>595</v>
      </c>
      <c r="D1418" s="991" t="s">
        <v>1724</v>
      </c>
    </row>
    <row r="1419" spans="3:4">
      <c r="C1419" s="971" t="s">
        <v>595</v>
      </c>
      <c r="D1419" s="991" t="s">
        <v>1904</v>
      </c>
    </row>
    <row r="1420" spans="3:4">
      <c r="C1420" s="971" t="s">
        <v>595</v>
      </c>
      <c r="D1420" s="991" t="s">
        <v>1905</v>
      </c>
    </row>
    <row r="1421" spans="3:4">
      <c r="C1421" s="971" t="s">
        <v>595</v>
      </c>
      <c r="D1421" s="991" t="s">
        <v>1756</v>
      </c>
    </row>
    <row r="1422" spans="3:4">
      <c r="C1422" s="971" t="s">
        <v>608</v>
      </c>
      <c r="D1422" s="991" t="s">
        <v>1906</v>
      </c>
    </row>
    <row r="1423" spans="3:4">
      <c r="C1423" s="971" t="s">
        <v>608</v>
      </c>
      <c r="D1423" s="991" t="s">
        <v>1907</v>
      </c>
    </row>
    <row r="1424" spans="3:4">
      <c r="C1424" s="971" t="s">
        <v>608</v>
      </c>
      <c r="D1424" s="991" t="s">
        <v>1134</v>
      </c>
    </row>
    <row r="1425" spans="3:4">
      <c r="C1425" s="971" t="s">
        <v>608</v>
      </c>
      <c r="D1425" s="991" t="s">
        <v>1113</v>
      </c>
    </row>
    <row r="1426" spans="3:4">
      <c r="C1426" s="971" t="s">
        <v>608</v>
      </c>
      <c r="D1426" s="991" t="s">
        <v>591</v>
      </c>
    </row>
    <row r="1427" spans="3:4">
      <c r="C1427" s="971" t="s">
        <v>608</v>
      </c>
      <c r="D1427" s="991" t="s">
        <v>1908</v>
      </c>
    </row>
    <row r="1428" spans="3:4">
      <c r="C1428" s="971" t="s">
        <v>608</v>
      </c>
      <c r="D1428" s="991" t="s">
        <v>1909</v>
      </c>
    </row>
    <row r="1429" spans="3:4">
      <c r="C1429" s="971" t="s">
        <v>608</v>
      </c>
      <c r="D1429" s="991" t="s">
        <v>1836</v>
      </c>
    </row>
    <row r="1430" spans="3:4">
      <c r="C1430" s="971" t="s">
        <v>608</v>
      </c>
      <c r="D1430" s="991" t="s">
        <v>1910</v>
      </c>
    </row>
    <row r="1431" spans="3:4">
      <c r="C1431" s="971" t="s">
        <v>608</v>
      </c>
      <c r="D1431" s="991" t="s">
        <v>585</v>
      </c>
    </row>
    <row r="1432" spans="3:4">
      <c r="C1432" s="971" t="s">
        <v>608</v>
      </c>
      <c r="D1432" s="991" t="s">
        <v>1126</v>
      </c>
    </row>
    <row r="1433" spans="3:4">
      <c r="C1433" s="971" t="s">
        <v>608</v>
      </c>
      <c r="D1433" s="991" t="s">
        <v>1911</v>
      </c>
    </row>
    <row r="1434" spans="3:4">
      <c r="C1434" s="971" t="s">
        <v>608</v>
      </c>
      <c r="D1434" s="991" t="s">
        <v>1912</v>
      </c>
    </row>
    <row r="1435" spans="3:4">
      <c r="C1435" s="971" t="s">
        <v>608</v>
      </c>
      <c r="D1435" s="991" t="s">
        <v>614</v>
      </c>
    </row>
    <row r="1436" spans="3:4">
      <c r="C1436" s="971" t="s">
        <v>608</v>
      </c>
      <c r="D1436" s="991" t="s">
        <v>845</v>
      </c>
    </row>
    <row r="1437" spans="3:4">
      <c r="C1437" s="971" t="s">
        <v>608</v>
      </c>
      <c r="D1437" s="991" t="s">
        <v>1913</v>
      </c>
    </row>
    <row r="1438" spans="3:4">
      <c r="C1438" s="971" t="s">
        <v>608</v>
      </c>
      <c r="D1438" s="991" t="s">
        <v>1914</v>
      </c>
    </row>
    <row r="1439" spans="3:4">
      <c r="C1439" s="971" t="s">
        <v>608</v>
      </c>
      <c r="D1439" s="991" t="s">
        <v>1608</v>
      </c>
    </row>
    <row r="1440" spans="3:4">
      <c r="C1440" s="971" t="s">
        <v>608</v>
      </c>
      <c r="D1440" s="991" t="s">
        <v>292</v>
      </c>
    </row>
    <row r="1441" spans="3:4">
      <c r="C1441" s="971" t="s">
        <v>608</v>
      </c>
      <c r="D1441" s="991" t="s">
        <v>1915</v>
      </c>
    </row>
    <row r="1442" spans="3:4">
      <c r="C1442" s="971" t="s">
        <v>187</v>
      </c>
      <c r="D1442" s="991" t="s">
        <v>1916</v>
      </c>
    </row>
    <row r="1443" spans="3:4">
      <c r="C1443" s="971" t="s">
        <v>187</v>
      </c>
      <c r="D1443" s="991" t="s">
        <v>1102</v>
      </c>
    </row>
    <row r="1444" spans="3:4">
      <c r="C1444" s="971" t="s">
        <v>187</v>
      </c>
      <c r="D1444" s="991" t="s">
        <v>1790</v>
      </c>
    </row>
    <row r="1445" spans="3:4">
      <c r="C1445" s="971" t="s">
        <v>187</v>
      </c>
      <c r="D1445" s="991" t="s">
        <v>1917</v>
      </c>
    </row>
    <row r="1446" spans="3:4">
      <c r="C1446" s="971" t="s">
        <v>187</v>
      </c>
      <c r="D1446" s="991" t="s">
        <v>1918</v>
      </c>
    </row>
    <row r="1447" spans="3:4">
      <c r="C1447" s="971" t="s">
        <v>187</v>
      </c>
      <c r="D1447" s="991" t="s">
        <v>1591</v>
      </c>
    </row>
    <row r="1448" spans="3:4">
      <c r="C1448" s="971" t="s">
        <v>187</v>
      </c>
      <c r="D1448" s="991" t="s">
        <v>1073</v>
      </c>
    </row>
    <row r="1449" spans="3:4">
      <c r="C1449" s="971" t="s">
        <v>187</v>
      </c>
      <c r="D1449" s="991" t="s">
        <v>1919</v>
      </c>
    </row>
    <row r="1450" spans="3:4">
      <c r="C1450" s="971" t="s">
        <v>187</v>
      </c>
      <c r="D1450" s="991" t="s">
        <v>1921</v>
      </c>
    </row>
    <row r="1451" spans="3:4">
      <c r="C1451" s="971" t="s">
        <v>187</v>
      </c>
      <c r="D1451" s="991" t="s">
        <v>1922</v>
      </c>
    </row>
    <row r="1452" spans="3:4">
      <c r="C1452" s="971" t="s">
        <v>187</v>
      </c>
      <c r="D1452" s="991" t="s">
        <v>1923</v>
      </c>
    </row>
    <row r="1453" spans="3:4">
      <c r="C1453" s="971" t="s">
        <v>187</v>
      </c>
      <c r="D1453" s="991" t="s">
        <v>1924</v>
      </c>
    </row>
    <row r="1454" spans="3:4">
      <c r="C1454" s="971" t="s">
        <v>187</v>
      </c>
      <c r="D1454" s="991" t="s">
        <v>1926</v>
      </c>
    </row>
    <row r="1455" spans="3:4">
      <c r="C1455" s="971" t="s">
        <v>187</v>
      </c>
      <c r="D1455" s="991" t="s">
        <v>1927</v>
      </c>
    </row>
    <row r="1456" spans="3:4">
      <c r="C1456" s="971" t="s">
        <v>187</v>
      </c>
      <c r="D1456" s="991" t="s">
        <v>1425</v>
      </c>
    </row>
    <row r="1457" spans="3:4">
      <c r="C1457" s="971" t="s">
        <v>187</v>
      </c>
      <c r="D1457" s="991" t="s">
        <v>975</v>
      </c>
    </row>
    <row r="1458" spans="3:4">
      <c r="C1458" s="971" t="s">
        <v>187</v>
      </c>
      <c r="D1458" s="991" t="s">
        <v>885</v>
      </c>
    </row>
    <row r="1459" spans="3:4">
      <c r="C1459" s="971" t="s">
        <v>187</v>
      </c>
      <c r="D1459" s="991" t="s">
        <v>1656</v>
      </c>
    </row>
    <row r="1460" spans="3:4">
      <c r="C1460" s="971" t="s">
        <v>187</v>
      </c>
      <c r="D1460" s="991" t="s">
        <v>1928</v>
      </c>
    </row>
    <row r="1461" spans="3:4">
      <c r="C1461" s="971" t="s">
        <v>187</v>
      </c>
      <c r="D1461" s="991" t="s">
        <v>398</v>
      </c>
    </row>
    <row r="1462" spans="3:4">
      <c r="C1462" s="971" t="s">
        <v>187</v>
      </c>
      <c r="D1462" s="991" t="s">
        <v>1929</v>
      </c>
    </row>
    <row r="1463" spans="3:4">
      <c r="C1463" s="971" t="s">
        <v>187</v>
      </c>
      <c r="D1463" s="991" t="s">
        <v>545</v>
      </c>
    </row>
    <row r="1464" spans="3:4">
      <c r="C1464" s="971" t="s">
        <v>187</v>
      </c>
      <c r="D1464" s="991" t="s">
        <v>1930</v>
      </c>
    </row>
    <row r="1465" spans="3:4">
      <c r="C1465" s="971" t="s">
        <v>187</v>
      </c>
      <c r="D1465" s="991" t="s">
        <v>1931</v>
      </c>
    </row>
    <row r="1466" spans="3:4">
      <c r="C1466" s="971" t="s">
        <v>187</v>
      </c>
      <c r="D1466" s="991" t="s">
        <v>1932</v>
      </c>
    </row>
    <row r="1467" spans="3:4">
      <c r="C1467" s="971" t="s">
        <v>187</v>
      </c>
      <c r="D1467" s="991" t="s">
        <v>1934</v>
      </c>
    </row>
    <row r="1468" spans="3:4">
      <c r="C1468" s="971" t="s">
        <v>187</v>
      </c>
      <c r="D1468" s="991" t="s">
        <v>1338</v>
      </c>
    </row>
    <row r="1469" spans="3:4">
      <c r="C1469" s="971" t="s">
        <v>187</v>
      </c>
      <c r="D1469" s="991" t="s">
        <v>1920</v>
      </c>
    </row>
    <row r="1470" spans="3:4">
      <c r="C1470" s="971" t="s">
        <v>187</v>
      </c>
      <c r="D1470" s="991" t="s">
        <v>643</v>
      </c>
    </row>
    <row r="1471" spans="3:4">
      <c r="C1471" s="971" t="s">
        <v>187</v>
      </c>
      <c r="D1471" s="991" t="s">
        <v>1935</v>
      </c>
    </row>
    <row r="1472" spans="3:4">
      <c r="C1472" s="971" t="s">
        <v>187</v>
      </c>
      <c r="D1472" s="991" t="s">
        <v>1936</v>
      </c>
    </row>
    <row r="1473" spans="3:4">
      <c r="C1473" s="971" t="s">
        <v>187</v>
      </c>
      <c r="D1473" s="991" t="s">
        <v>1645</v>
      </c>
    </row>
    <row r="1474" spans="3:4">
      <c r="C1474" s="971" t="s">
        <v>187</v>
      </c>
      <c r="D1474" s="991" t="s">
        <v>1594</v>
      </c>
    </row>
    <row r="1475" spans="3:4">
      <c r="C1475" s="971" t="s">
        <v>187</v>
      </c>
      <c r="D1475" s="991" t="s">
        <v>1937</v>
      </c>
    </row>
    <row r="1476" spans="3:4">
      <c r="C1476" s="971" t="s">
        <v>396</v>
      </c>
      <c r="D1476" s="991" t="s">
        <v>363</v>
      </c>
    </row>
    <row r="1477" spans="3:4">
      <c r="C1477" s="971" t="s">
        <v>396</v>
      </c>
      <c r="D1477" s="991" t="s">
        <v>1411</v>
      </c>
    </row>
    <row r="1478" spans="3:4">
      <c r="C1478" s="971" t="s">
        <v>396</v>
      </c>
      <c r="D1478" s="991" t="s">
        <v>818</v>
      </c>
    </row>
    <row r="1479" spans="3:4">
      <c r="C1479" s="971" t="s">
        <v>396</v>
      </c>
      <c r="D1479" s="991" t="s">
        <v>1939</v>
      </c>
    </row>
    <row r="1480" spans="3:4">
      <c r="C1480" s="971" t="s">
        <v>396</v>
      </c>
      <c r="D1480" s="991" t="s">
        <v>1942</v>
      </c>
    </row>
    <row r="1481" spans="3:4">
      <c r="C1481" s="971" t="s">
        <v>396</v>
      </c>
      <c r="D1481" s="991" t="s">
        <v>1943</v>
      </c>
    </row>
    <row r="1482" spans="3:4">
      <c r="C1482" s="971" t="s">
        <v>396</v>
      </c>
      <c r="D1482" s="991" t="s">
        <v>1478</v>
      </c>
    </row>
    <row r="1483" spans="3:4">
      <c r="C1483" s="971" t="s">
        <v>396</v>
      </c>
      <c r="D1483" s="991" t="s">
        <v>1945</v>
      </c>
    </row>
    <row r="1484" spans="3:4">
      <c r="C1484" s="971" t="s">
        <v>396</v>
      </c>
      <c r="D1484" s="991" t="s">
        <v>951</v>
      </c>
    </row>
    <row r="1485" spans="3:4">
      <c r="C1485" s="971" t="s">
        <v>396</v>
      </c>
      <c r="D1485" s="991" t="s">
        <v>919</v>
      </c>
    </row>
    <row r="1486" spans="3:4">
      <c r="C1486" s="971" t="s">
        <v>396</v>
      </c>
      <c r="D1486" s="991" t="s">
        <v>194</v>
      </c>
    </row>
    <row r="1487" spans="3:4">
      <c r="C1487" s="971" t="s">
        <v>396</v>
      </c>
      <c r="D1487" s="991" t="s">
        <v>1946</v>
      </c>
    </row>
    <row r="1488" spans="3:4">
      <c r="C1488" s="971" t="s">
        <v>396</v>
      </c>
      <c r="D1488" s="991" t="s">
        <v>1947</v>
      </c>
    </row>
    <row r="1489" spans="3:4">
      <c r="C1489" s="971" t="s">
        <v>396</v>
      </c>
      <c r="D1489" s="991" t="s">
        <v>1797</v>
      </c>
    </row>
    <row r="1490" spans="3:4">
      <c r="C1490" s="971" t="s">
        <v>396</v>
      </c>
      <c r="D1490" s="991" t="s">
        <v>337</v>
      </c>
    </row>
    <row r="1491" spans="3:4">
      <c r="C1491" s="971" t="s">
        <v>396</v>
      </c>
      <c r="D1491" s="991" t="s">
        <v>1948</v>
      </c>
    </row>
    <row r="1492" spans="3:4">
      <c r="C1492" s="971" t="s">
        <v>396</v>
      </c>
      <c r="D1492" s="991" t="s">
        <v>1202</v>
      </c>
    </row>
    <row r="1493" spans="3:4">
      <c r="C1493" s="971" t="s">
        <v>396</v>
      </c>
      <c r="D1493" s="991" t="s">
        <v>1235</v>
      </c>
    </row>
    <row r="1494" spans="3:4">
      <c r="C1494" s="971" t="s">
        <v>396</v>
      </c>
      <c r="D1494" s="991" t="s">
        <v>655</v>
      </c>
    </row>
    <row r="1495" spans="3:4">
      <c r="C1495" s="971" t="s">
        <v>396</v>
      </c>
      <c r="D1495" s="991" t="s">
        <v>228</v>
      </c>
    </row>
    <row r="1496" spans="3:4">
      <c r="C1496" s="971" t="s">
        <v>396</v>
      </c>
      <c r="D1496" s="991" t="s">
        <v>1949</v>
      </c>
    </row>
    <row r="1497" spans="3:4">
      <c r="C1497" s="971" t="s">
        <v>396</v>
      </c>
      <c r="D1497" s="991" t="s">
        <v>76</v>
      </c>
    </row>
    <row r="1498" spans="3:4">
      <c r="C1498" s="971" t="s">
        <v>396</v>
      </c>
      <c r="D1498" s="991" t="s">
        <v>934</v>
      </c>
    </row>
    <row r="1499" spans="3:4">
      <c r="C1499" s="971" t="s">
        <v>396</v>
      </c>
      <c r="D1499" s="991" t="s">
        <v>312</v>
      </c>
    </row>
    <row r="1500" spans="3:4">
      <c r="C1500" s="971" t="s">
        <v>396</v>
      </c>
      <c r="D1500" s="991" t="s">
        <v>864</v>
      </c>
    </row>
    <row r="1501" spans="3:4">
      <c r="C1501" s="971" t="s">
        <v>396</v>
      </c>
      <c r="D1501" s="991" t="s">
        <v>1952</v>
      </c>
    </row>
    <row r="1502" spans="3:4">
      <c r="C1502" s="971" t="s">
        <v>396</v>
      </c>
      <c r="D1502" s="991" t="s">
        <v>1953</v>
      </c>
    </row>
    <row r="1503" spans="3:4">
      <c r="C1503" s="971" t="s">
        <v>396</v>
      </c>
      <c r="D1503" s="991" t="s">
        <v>1384</v>
      </c>
    </row>
    <row r="1504" spans="3:4">
      <c r="C1504" s="971" t="s">
        <v>1315</v>
      </c>
      <c r="D1504" s="991" t="s">
        <v>1954</v>
      </c>
    </row>
    <row r="1505" spans="3:4">
      <c r="C1505" s="971" t="s">
        <v>396</v>
      </c>
      <c r="D1505" s="991" t="s">
        <v>1782</v>
      </c>
    </row>
    <row r="1506" spans="3:4">
      <c r="C1506" s="971" t="s">
        <v>396</v>
      </c>
      <c r="D1506" s="991" t="s">
        <v>1571</v>
      </c>
    </row>
    <row r="1507" spans="3:4">
      <c r="C1507" s="971" t="s">
        <v>396</v>
      </c>
      <c r="D1507" s="991" t="s">
        <v>1339</v>
      </c>
    </row>
    <row r="1508" spans="3:4">
      <c r="C1508" s="971" t="s">
        <v>396</v>
      </c>
      <c r="D1508" s="991" t="s">
        <v>1955</v>
      </c>
    </row>
    <row r="1509" spans="3:4">
      <c r="C1509" s="971" t="s">
        <v>396</v>
      </c>
      <c r="D1509" s="991" t="s">
        <v>1835</v>
      </c>
    </row>
    <row r="1510" spans="3:4">
      <c r="C1510" s="971" t="s">
        <v>396</v>
      </c>
      <c r="D1510" s="991" t="s">
        <v>1016</v>
      </c>
    </row>
    <row r="1511" spans="3:4">
      <c r="C1511" s="971" t="s">
        <v>396</v>
      </c>
      <c r="D1511" s="991" t="s">
        <v>433</v>
      </c>
    </row>
    <row r="1512" spans="3:4">
      <c r="C1512" s="971" t="s">
        <v>396</v>
      </c>
      <c r="D1512" s="991" t="s">
        <v>1816</v>
      </c>
    </row>
    <row r="1513" spans="3:4">
      <c r="C1513" s="971" t="s">
        <v>396</v>
      </c>
      <c r="D1513" s="991" t="s">
        <v>689</v>
      </c>
    </row>
    <row r="1514" spans="3:4">
      <c r="C1514" s="971" t="s">
        <v>396</v>
      </c>
      <c r="D1514" s="991" t="s">
        <v>1957</v>
      </c>
    </row>
    <row r="1515" spans="3:4">
      <c r="C1515" s="971" t="s">
        <v>396</v>
      </c>
      <c r="D1515" s="991" t="s">
        <v>1896</v>
      </c>
    </row>
    <row r="1516" spans="3:4">
      <c r="C1516" s="971" t="s">
        <v>396</v>
      </c>
      <c r="D1516" s="991" t="s">
        <v>1305</v>
      </c>
    </row>
    <row r="1517" spans="3:4">
      <c r="C1517" s="971" t="s">
        <v>396</v>
      </c>
      <c r="D1517" s="991" t="s">
        <v>1423</v>
      </c>
    </row>
    <row r="1518" spans="3:4">
      <c r="C1518" s="971" t="s">
        <v>396</v>
      </c>
      <c r="D1518" s="991" t="s">
        <v>1958</v>
      </c>
    </row>
    <row r="1519" spans="3:4">
      <c r="C1519" s="971" t="s">
        <v>396</v>
      </c>
      <c r="D1519" s="991" t="s">
        <v>1959</v>
      </c>
    </row>
    <row r="1520" spans="3:4">
      <c r="C1520" s="971" t="s">
        <v>396</v>
      </c>
      <c r="D1520" s="991" t="s">
        <v>1830</v>
      </c>
    </row>
    <row r="1521" spans="3:4">
      <c r="C1521" s="971" t="s">
        <v>396</v>
      </c>
      <c r="D1521" s="991" t="s">
        <v>129</v>
      </c>
    </row>
    <row r="1522" spans="3:4">
      <c r="C1522" s="971" t="s">
        <v>396</v>
      </c>
      <c r="D1522" s="991" t="s">
        <v>1960</v>
      </c>
    </row>
    <row r="1523" spans="3:4">
      <c r="C1523" s="971" t="s">
        <v>396</v>
      </c>
      <c r="D1523" s="991" t="s">
        <v>1473</v>
      </c>
    </row>
    <row r="1524" spans="3:4">
      <c r="C1524" s="971" t="s">
        <v>396</v>
      </c>
      <c r="D1524" s="991" t="s">
        <v>1962</v>
      </c>
    </row>
    <row r="1525" spans="3:4">
      <c r="C1525" s="971" t="s">
        <v>396</v>
      </c>
      <c r="D1525" s="991" t="s">
        <v>383</v>
      </c>
    </row>
    <row r="1526" spans="3:4">
      <c r="C1526" s="971" t="s">
        <v>396</v>
      </c>
      <c r="D1526" s="991" t="s">
        <v>1965</v>
      </c>
    </row>
    <row r="1527" spans="3:4">
      <c r="C1527" s="971" t="s">
        <v>396</v>
      </c>
      <c r="D1527" s="991" t="s">
        <v>698</v>
      </c>
    </row>
    <row r="1528" spans="3:4">
      <c r="C1528" s="971" t="s">
        <v>396</v>
      </c>
      <c r="D1528" s="991" t="s">
        <v>416</v>
      </c>
    </row>
    <row r="1529" spans="3:4">
      <c r="C1529" s="971" t="s">
        <v>396</v>
      </c>
      <c r="D1529" s="991" t="s">
        <v>35</v>
      </c>
    </row>
    <row r="1530" spans="3:4">
      <c r="C1530" s="971" t="s">
        <v>396</v>
      </c>
      <c r="D1530" s="991" t="s">
        <v>1967</v>
      </c>
    </row>
    <row r="1531" spans="3:4">
      <c r="C1531" s="971" t="s">
        <v>396</v>
      </c>
      <c r="D1531" s="991" t="s">
        <v>1968</v>
      </c>
    </row>
    <row r="1532" spans="3:4">
      <c r="C1532" s="971" t="s">
        <v>396</v>
      </c>
      <c r="D1532" s="991" t="s">
        <v>925</v>
      </c>
    </row>
    <row r="1533" spans="3:4">
      <c r="C1533" s="971" t="s">
        <v>396</v>
      </c>
      <c r="D1533" s="991" t="s">
        <v>560</v>
      </c>
    </row>
    <row r="1534" spans="3:4">
      <c r="C1534" s="971" t="s">
        <v>396</v>
      </c>
      <c r="D1534" s="991" t="s">
        <v>1453</v>
      </c>
    </row>
    <row r="1535" spans="3:4">
      <c r="C1535" s="971" t="s">
        <v>396</v>
      </c>
      <c r="D1535" s="991" t="s">
        <v>740</v>
      </c>
    </row>
    <row r="1536" spans="3:4">
      <c r="C1536" s="971" t="s">
        <v>623</v>
      </c>
      <c r="D1536" s="991" t="s">
        <v>522</v>
      </c>
    </row>
    <row r="1537" spans="3:4">
      <c r="C1537" s="971" t="s">
        <v>623</v>
      </c>
      <c r="D1537" s="991" t="s">
        <v>1969</v>
      </c>
    </row>
    <row r="1538" spans="3:4">
      <c r="C1538" s="971" t="s">
        <v>623</v>
      </c>
      <c r="D1538" s="991" t="s">
        <v>1667</v>
      </c>
    </row>
    <row r="1539" spans="3:4">
      <c r="C1539" s="971" t="s">
        <v>623</v>
      </c>
      <c r="D1539" s="991" t="s">
        <v>1646</v>
      </c>
    </row>
    <row r="1540" spans="3:4">
      <c r="C1540" s="971" t="s">
        <v>623</v>
      </c>
      <c r="D1540" s="991" t="s">
        <v>1044</v>
      </c>
    </row>
    <row r="1541" spans="3:4">
      <c r="C1541" s="971" t="s">
        <v>623</v>
      </c>
      <c r="D1541" s="991" t="s">
        <v>862</v>
      </c>
    </row>
    <row r="1542" spans="3:4">
      <c r="C1542" s="971" t="s">
        <v>623</v>
      </c>
      <c r="D1542" s="991" t="s">
        <v>1970</v>
      </c>
    </row>
    <row r="1543" spans="3:4">
      <c r="C1543" s="971" t="s">
        <v>623</v>
      </c>
      <c r="D1543" s="991" t="s">
        <v>1589</v>
      </c>
    </row>
    <row r="1544" spans="3:4">
      <c r="C1544" s="971" t="s">
        <v>623</v>
      </c>
      <c r="D1544" s="991" t="s">
        <v>425</v>
      </c>
    </row>
    <row r="1545" spans="3:4">
      <c r="C1545" s="971" t="s">
        <v>623</v>
      </c>
      <c r="D1545" s="991" t="s">
        <v>38</v>
      </c>
    </row>
    <row r="1546" spans="3:4">
      <c r="C1546" s="971" t="s">
        <v>623</v>
      </c>
      <c r="D1546" s="991" t="s">
        <v>1972</v>
      </c>
    </row>
    <row r="1547" spans="3:4">
      <c r="C1547" s="971" t="s">
        <v>623</v>
      </c>
      <c r="D1547" s="991" t="s">
        <v>1275</v>
      </c>
    </row>
    <row r="1548" spans="3:4">
      <c r="C1548" s="971" t="s">
        <v>623</v>
      </c>
      <c r="D1548" s="991" t="s">
        <v>1963</v>
      </c>
    </row>
    <row r="1549" spans="3:4">
      <c r="C1549" s="971" t="s">
        <v>623</v>
      </c>
      <c r="D1549" s="991" t="s">
        <v>1951</v>
      </c>
    </row>
    <row r="1550" spans="3:4">
      <c r="C1550" s="971" t="s">
        <v>623</v>
      </c>
      <c r="D1550" s="991" t="s">
        <v>1451</v>
      </c>
    </row>
    <row r="1551" spans="3:4">
      <c r="C1551" s="971" t="s">
        <v>623</v>
      </c>
      <c r="D1551" s="991" t="s">
        <v>1188</v>
      </c>
    </row>
    <row r="1552" spans="3:4">
      <c r="C1552" s="971" t="s">
        <v>623</v>
      </c>
      <c r="D1552" s="991" t="s">
        <v>166</v>
      </c>
    </row>
    <row r="1553" spans="3:4">
      <c r="C1553" s="971" t="s">
        <v>623</v>
      </c>
      <c r="D1553" s="991" t="s">
        <v>1973</v>
      </c>
    </row>
    <row r="1554" spans="3:4">
      <c r="C1554" s="971" t="s">
        <v>623</v>
      </c>
      <c r="D1554" s="991" t="s">
        <v>1974</v>
      </c>
    </row>
    <row r="1555" spans="3:4">
      <c r="C1555" s="971" t="s">
        <v>623</v>
      </c>
      <c r="D1555" s="991" t="s">
        <v>317</v>
      </c>
    </row>
    <row r="1556" spans="3:4">
      <c r="C1556" s="971" t="s">
        <v>629</v>
      </c>
      <c r="D1556" s="991" t="s">
        <v>1975</v>
      </c>
    </row>
    <row r="1557" spans="3:4">
      <c r="C1557" s="971" t="s">
        <v>629</v>
      </c>
      <c r="D1557" s="991" t="s">
        <v>1553</v>
      </c>
    </row>
    <row r="1558" spans="3:4">
      <c r="C1558" s="971" t="s">
        <v>629</v>
      </c>
      <c r="D1558" s="991" t="s">
        <v>1976</v>
      </c>
    </row>
    <row r="1559" spans="3:4">
      <c r="C1559" s="971" t="s">
        <v>629</v>
      </c>
      <c r="D1559" s="991" t="s">
        <v>1977</v>
      </c>
    </row>
    <row r="1560" spans="3:4">
      <c r="C1560" s="971" t="s">
        <v>629</v>
      </c>
      <c r="D1560" s="991" t="s">
        <v>1818</v>
      </c>
    </row>
    <row r="1561" spans="3:4">
      <c r="C1561" s="971" t="s">
        <v>629</v>
      </c>
      <c r="D1561" s="991" t="s">
        <v>1978</v>
      </c>
    </row>
    <row r="1562" spans="3:4">
      <c r="C1562" s="971" t="s">
        <v>629</v>
      </c>
      <c r="D1562" s="991" t="s">
        <v>1979</v>
      </c>
    </row>
    <row r="1563" spans="3:4">
      <c r="C1563" s="971" t="s">
        <v>629</v>
      </c>
      <c r="D1563" s="991" t="s">
        <v>278</v>
      </c>
    </row>
    <row r="1564" spans="3:4">
      <c r="C1564" s="971" t="s">
        <v>629</v>
      </c>
      <c r="D1564" s="991" t="s">
        <v>1980</v>
      </c>
    </row>
    <row r="1565" spans="3:4">
      <c r="C1565" s="971" t="s">
        <v>629</v>
      </c>
      <c r="D1565" s="991" t="s">
        <v>1207</v>
      </c>
    </row>
    <row r="1566" spans="3:4">
      <c r="C1566" s="971" t="s">
        <v>629</v>
      </c>
      <c r="D1566" s="991" t="s">
        <v>1981</v>
      </c>
    </row>
    <row r="1567" spans="3:4">
      <c r="C1567" s="971" t="s">
        <v>629</v>
      </c>
      <c r="D1567" s="991" t="s">
        <v>1252</v>
      </c>
    </row>
    <row r="1568" spans="3:4">
      <c r="C1568" s="971" t="s">
        <v>629</v>
      </c>
      <c r="D1568" s="991" t="s">
        <v>1362</v>
      </c>
    </row>
    <row r="1569" spans="3:4">
      <c r="C1569" s="971" t="s">
        <v>629</v>
      </c>
      <c r="D1569" s="991" t="s">
        <v>1982</v>
      </c>
    </row>
    <row r="1570" spans="3:4">
      <c r="C1570" s="971" t="s">
        <v>629</v>
      </c>
      <c r="D1570" s="991" t="s">
        <v>1983</v>
      </c>
    </row>
    <row r="1571" spans="3:4">
      <c r="C1571" s="971" t="s">
        <v>629</v>
      </c>
      <c r="D1571" s="991" t="s">
        <v>1984</v>
      </c>
    </row>
    <row r="1572" spans="3:4">
      <c r="C1572" s="971" t="s">
        <v>629</v>
      </c>
      <c r="D1572" s="991" t="s">
        <v>541</v>
      </c>
    </row>
    <row r="1573" spans="3:4">
      <c r="C1573" s="971" t="s">
        <v>629</v>
      </c>
      <c r="D1573" s="991" t="s">
        <v>1985</v>
      </c>
    </row>
    <row r="1574" spans="3:4">
      <c r="C1574" s="971" t="s">
        <v>629</v>
      </c>
      <c r="D1574" s="991" t="s">
        <v>455</v>
      </c>
    </row>
    <row r="1575" spans="3:4">
      <c r="C1575" s="971" t="s">
        <v>629</v>
      </c>
      <c r="D1575" s="991" t="s">
        <v>1585</v>
      </c>
    </row>
    <row r="1576" spans="3:4">
      <c r="C1576" s="971" t="s">
        <v>629</v>
      </c>
      <c r="D1576" s="991" t="s">
        <v>1986</v>
      </c>
    </row>
    <row r="1577" spans="3:4">
      <c r="C1577" s="971" t="s">
        <v>637</v>
      </c>
      <c r="D1577" s="991" t="s">
        <v>1987</v>
      </c>
    </row>
    <row r="1578" spans="3:4">
      <c r="C1578" s="971" t="s">
        <v>637</v>
      </c>
      <c r="D1578" s="991" t="s">
        <v>874</v>
      </c>
    </row>
    <row r="1579" spans="3:4">
      <c r="C1579" s="971" t="s">
        <v>637</v>
      </c>
      <c r="D1579" s="991" t="s">
        <v>1880</v>
      </c>
    </row>
    <row r="1580" spans="3:4">
      <c r="C1580" s="971" t="s">
        <v>637</v>
      </c>
      <c r="D1580" s="991" t="s">
        <v>300</v>
      </c>
    </row>
    <row r="1581" spans="3:4">
      <c r="C1581" s="971" t="s">
        <v>637</v>
      </c>
      <c r="D1581" s="991" t="s">
        <v>1988</v>
      </c>
    </row>
    <row r="1582" spans="3:4">
      <c r="C1582" s="971" t="s">
        <v>637</v>
      </c>
      <c r="D1582" s="991" t="s">
        <v>1989</v>
      </c>
    </row>
    <row r="1583" spans="3:4">
      <c r="C1583" s="971" t="s">
        <v>637</v>
      </c>
      <c r="D1583" s="991" t="s">
        <v>352</v>
      </c>
    </row>
    <row r="1584" spans="3:4">
      <c r="C1584" s="971" t="s">
        <v>637</v>
      </c>
      <c r="D1584" s="991" t="s">
        <v>1990</v>
      </c>
    </row>
    <row r="1585" spans="3:4">
      <c r="C1585" s="971" t="s">
        <v>637</v>
      </c>
      <c r="D1585" s="991" t="s">
        <v>1991</v>
      </c>
    </row>
    <row r="1586" spans="3:4">
      <c r="C1586" s="971" t="s">
        <v>637</v>
      </c>
      <c r="D1586" s="991" t="s">
        <v>1992</v>
      </c>
    </row>
    <row r="1587" spans="3:4">
      <c r="C1587" s="971" t="s">
        <v>637</v>
      </c>
      <c r="D1587" s="991" t="s">
        <v>1537</v>
      </c>
    </row>
    <row r="1588" spans="3:4">
      <c r="C1588" s="971" t="s">
        <v>637</v>
      </c>
      <c r="D1588" s="991" t="s">
        <v>1993</v>
      </c>
    </row>
    <row r="1589" spans="3:4">
      <c r="C1589" s="971" t="s">
        <v>637</v>
      </c>
      <c r="D1589" s="991" t="s">
        <v>1940</v>
      </c>
    </row>
    <row r="1590" spans="3:4">
      <c r="C1590" s="971" t="s">
        <v>637</v>
      </c>
      <c r="D1590" s="991" t="s">
        <v>1070</v>
      </c>
    </row>
    <row r="1591" spans="3:4">
      <c r="C1591" s="971" t="s">
        <v>637</v>
      </c>
      <c r="D1591" s="991" t="s">
        <v>1010</v>
      </c>
    </row>
    <row r="1592" spans="3:4">
      <c r="C1592" s="971" t="s">
        <v>637</v>
      </c>
      <c r="D1592" s="991" t="s">
        <v>1426</v>
      </c>
    </row>
    <row r="1593" spans="3:4">
      <c r="C1593" s="971" t="s">
        <v>637</v>
      </c>
      <c r="D1593" s="991" t="s">
        <v>1994</v>
      </c>
    </row>
    <row r="1594" spans="3:4">
      <c r="C1594" s="971" t="s">
        <v>637</v>
      </c>
      <c r="D1594" s="991" t="s">
        <v>15</v>
      </c>
    </row>
    <row r="1595" spans="3:4">
      <c r="C1595" s="971" t="s">
        <v>637</v>
      </c>
      <c r="D1595" s="991" t="s">
        <v>1995</v>
      </c>
    </row>
    <row r="1596" spans="3:4">
      <c r="C1596" s="971" t="s">
        <v>637</v>
      </c>
      <c r="D1596" s="991" t="s">
        <v>1149</v>
      </c>
    </row>
    <row r="1597" spans="3:4">
      <c r="C1597" s="971" t="s">
        <v>637</v>
      </c>
      <c r="D1597" s="991" t="s">
        <v>940</v>
      </c>
    </row>
    <row r="1598" spans="3:4">
      <c r="C1598" s="971" t="s">
        <v>637</v>
      </c>
      <c r="D1598" s="991" t="s">
        <v>811</v>
      </c>
    </row>
    <row r="1599" spans="3:4">
      <c r="C1599" s="971" t="s">
        <v>637</v>
      </c>
      <c r="D1599" s="991" t="s">
        <v>330</v>
      </c>
    </row>
    <row r="1600" spans="3:4">
      <c r="C1600" s="971" t="s">
        <v>637</v>
      </c>
      <c r="D1600" s="991" t="s">
        <v>1208</v>
      </c>
    </row>
    <row r="1601" spans="3:4">
      <c r="C1601" s="971" t="s">
        <v>637</v>
      </c>
      <c r="D1601" s="991" t="s">
        <v>1520</v>
      </c>
    </row>
    <row r="1602" spans="3:4">
      <c r="C1602" s="971" t="s">
        <v>637</v>
      </c>
      <c r="D1602" s="991" t="s">
        <v>622</v>
      </c>
    </row>
    <row r="1603" spans="3:4">
      <c r="C1603" s="971" t="s">
        <v>637</v>
      </c>
      <c r="D1603" s="991" t="s">
        <v>1132</v>
      </c>
    </row>
    <row r="1604" spans="3:4">
      <c r="C1604" s="971" t="s">
        <v>637</v>
      </c>
      <c r="D1604" s="991" t="s">
        <v>1400</v>
      </c>
    </row>
    <row r="1605" spans="3:4">
      <c r="C1605" s="971" t="s">
        <v>637</v>
      </c>
      <c r="D1605" s="991" t="s">
        <v>1435</v>
      </c>
    </row>
    <row r="1606" spans="3:4">
      <c r="C1606" s="971" t="s">
        <v>637</v>
      </c>
      <c r="D1606" s="991" t="s">
        <v>1996</v>
      </c>
    </row>
    <row r="1607" spans="3:4">
      <c r="C1607" s="971" t="s">
        <v>637</v>
      </c>
      <c r="D1607" s="991" t="s">
        <v>57</v>
      </c>
    </row>
    <row r="1608" spans="3:4">
      <c r="C1608" s="971" t="s">
        <v>637</v>
      </c>
      <c r="D1608" s="991" t="s">
        <v>1170</v>
      </c>
    </row>
    <row r="1609" spans="3:4">
      <c r="C1609" s="971" t="s">
        <v>637</v>
      </c>
      <c r="D1609" s="991" t="s">
        <v>620</v>
      </c>
    </row>
    <row r="1610" spans="3:4">
      <c r="C1610" s="971" t="s">
        <v>637</v>
      </c>
      <c r="D1610" s="991" t="s">
        <v>535</v>
      </c>
    </row>
    <row r="1611" spans="3:4">
      <c r="C1611" s="971" t="s">
        <v>637</v>
      </c>
      <c r="D1611" s="991" t="s">
        <v>1997</v>
      </c>
    </row>
    <row r="1612" spans="3:4">
      <c r="C1612" s="971" t="s">
        <v>637</v>
      </c>
      <c r="D1612" s="991" t="s">
        <v>325</v>
      </c>
    </row>
    <row r="1613" spans="3:4">
      <c r="C1613" s="971" t="s">
        <v>637</v>
      </c>
      <c r="D1613" s="991" t="s">
        <v>1998</v>
      </c>
    </row>
    <row r="1614" spans="3:4">
      <c r="C1614" s="971" t="s">
        <v>637</v>
      </c>
      <c r="D1614" s="991" t="s">
        <v>1469</v>
      </c>
    </row>
    <row r="1615" spans="3:4">
      <c r="C1615" s="971" t="s">
        <v>637</v>
      </c>
      <c r="D1615" s="991" t="s">
        <v>1172</v>
      </c>
    </row>
    <row r="1616" spans="3:4">
      <c r="C1616" s="971" t="s">
        <v>637</v>
      </c>
      <c r="D1616" s="991" t="s">
        <v>1999</v>
      </c>
    </row>
    <row r="1617" spans="3:4">
      <c r="C1617" s="971" t="s">
        <v>637</v>
      </c>
      <c r="D1617" s="991" t="s">
        <v>830</v>
      </c>
    </row>
    <row r="1618" spans="3:4">
      <c r="C1618" s="971" t="s">
        <v>637</v>
      </c>
      <c r="D1618" s="991" t="s">
        <v>2000</v>
      </c>
    </row>
    <row r="1619" spans="3:4">
      <c r="C1619" s="971" t="s">
        <v>637</v>
      </c>
      <c r="D1619" s="991" t="s">
        <v>397</v>
      </c>
    </row>
    <row r="1620" spans="3:4">
      <c r="C1620" s="971" t="s">
        <v>637</v>
      </c>
      <c r="D1620" s="991" t="s">
        <v>611</v>
      </c>
    </row>
    <row r="1621" spans="3:4">
      <c r="C1621" s="971" t="s">
        <v>637</v>
      </c>
      <c r="D1621" s="991" t="s">
        <v>1354</v>
      </c>
    </row>
    <row r="1622" spans="3:4">
      <c r="C1622" s="971" t="s">
        <v>234</v>
      </c>
      <c r="D1622" s="991" t="s">
        <v>2001</v>
      </c>
    </row>
    <row r="1623" spans="3:4">
      <c r="C1623" s="971" t="s">
        <v>234</v>
      </c>
      <c r="D1623" s="991" t="s">
        <v>1665</v>
      </c>
    </row>
    <row r="1624" spans="3:4">
      <c r="C1624" s="971" t="s">
        <v>234</v>
      </c>
      <c r="D1624" s="991" t="s">
        <v>1727</v>
      </c>
    </row>
    <row r="1625" spans="3:4">
      <c r="C1625" s="971" t="s">
        <v>234</v>
      </c>
      <c r="D1625" s="991" t="s">
        <v>2002</v>
      </c>
    </row>
    <row r="1626" spans="3:4">
      <c r="C1626" s="971" t="s">
        <v>234</v>
      </c>
      <c r="D1626" s="991" t="s">
        <v>1130</v>
      </c>
    </row>
    <row r="1627" spans="3:4">
      <c r="C1627" s="971" t="s">
        <v>234</v>
      </c>
      <c r="D1627" s="991" t="s">
        <v>958</v>
      </c>
    </row>
    <row r="1628" spans="3:4">
      <c r="C1628" s="971" t="s">
        <v>234</v>
      </c>
      <c r="D1628" s="991" t="s">
        <v>2003</v>
      </c>
    </row>
    <row r="1629" spans="3:4">
      <c r="C1629" s="971" t="s">
        <v>234</v>
      </c>
      <c r="D1629" s="991" t="s">
        <v>2004</v>
      </c>
    </row>
    <row r="1630" spans="3:4">
      <c r="C1630" s="971" t="s">
        <v>234</v>
      </c>
      <c r="D1630" s="991" t="s">
        <v>2005</v>
      </c>
    </row>
    <row r="1631" spans="3:4">
      <c r="C1631" s="971" t="s">
        <v>234</v>
      </c>
      <c r="D1631" s="991" t="s">
        <v>2006</v>
      </c>
    </row>
    <row r="1632" spans="3:4">
      <c r="C1632" s="971" t="s">
        <v>234</v>
      </c>
      <c r="D1632" s="991" t="s">
        <v>1082</v>
      </c>
    </row>
    <row r="1633" spans="3:4">
      <c r="C1633" s="971" t="s">
        <v>234</v>
      </c>
      <c r="D1633" s="991" t="s">
        <v>1017</v>
      </c>
    </row>
    <row r="1634" spans="3:4">
      <c r="C1634" s="971" t="s">
        <v>234</v>
      </c>
      <c r="D1634" s="991" t="s">
        <v>176</v>
      </c>
    </row>
    <row r="1635" spans="3:4">
      <c r="C1635" s="971" t="s">
        <v>234</v>
      </c>
      <c r="D1635" s="991" t="s">
        <v>2007</v>
      </c>
    </row>
    <row r="1636" spans="3:4">
      <c r="C1636" s="971" t="s">
        <v>234</v>
      </c>
      <c r="D1636" s="991" t="s">
        <v>2008</v>
      </c>
    </row>
    <row r="1637" spans="3:4">
      <c r="C1637" s="971" t="s">
        <v>234</v>
      </c>
      <c r="D1637" s="991" t="s">
        <v>1722</v>
      </c>
    </row>
    <row r="1638" spans="3:4">
      <c r="C1638" s="971" t="s">
        <v>234</v>
      </c>
      <c r="D1638" s="991" t="s">
        <v>2009</v>
      </c>
    </row>
    <row r="1639" spans="3:4">
      <c r="C1639" s="971" t="s">
        <v>234</v>
      </c>
      <c r="D1639" s="991" t="s">
        <v>2010</v>
      </c>
    </row>
    <row r="1640" spans="3:4">
      <c r="C1640" s="971" t="s">
        <v>607</v>
      </c>
      <c r="D1640" s="991" t="s">
        <v>1764</v>
      </c>
    </row>
    <row r="1641" spans="3:4">
      <c r="C1641" s="971" t="s">
        <v>607</v>
      </c>
      <c r="D1641" s="991" t="s">
        <v>1250</v>
      </c>
    </row>
    <row r="1642" spans="3:4">
      <c r="C1642" s="971" t="s">
        <v>607</v>
      </c>
      <c r="D1642" s="991" t="s">
        <v>1966</v>
      </c>
    </row>
    <row r="1643" spans="3:4">
      <c r="C1643" s="971" t="s">
        <v>607</v>
      </c>
      <c r="D1643" s="991" t="s">
        <v>499</v>
      </c>
    </row>
    <row r="1644" spans="3:4">
      <c r="C1644" s="971" t="s">
        <v>607</v>
      </c>
      <c r="D1644" s="991" t="s">
        <v>1340</v>
      </c>
    </row>
    <row r="1645" spans="3:4">
      <c r="C1645" s="971" t="s">
        <v>607</v>
      </c>
      <c r="D1645" s="991" t="s">
        <v>955</v>
      </c>
    </row>
    <row r="1646" spans="3:4">
      <c r="C1646" s="971" t="s">
        <v>607</v>
      </c>
      <c r="D1646" s="991" t="s">
        <v>2011</v>
      </c>
    </row>
    <row r="1647" spans="3:4">
      <c r="C1647" s="971" t="s">
        <v>607</v>
      </c>
      <c r="D1647" s="991" t="s">
        <v>2012</v>
      </c>
    </row>
    <row r="1648" spans="3:4">
      <c r="C1648" s="971" t="s">
        <v>607</v>
      </c>
      <c r="D1648" s="991" t="s">
        <v>1037</v>
      </c>
    </row>
    <row r="1649" spans="3:4">
      <c r="C1649" s="971" t="s">
        <v>607</v>
      </c>
      <c r="D1649" s="991" t="s">
        <v>756</v>
      </c>
    </row>
    <row r="1650" spans="3:4">
      <c r="C1650" s="971" t="s">
        <v>607</v>
      </c>
      <c r="D1650" s="991" t="s">
        <v>2014</v>
      </c>
    </row>
    <row r="1651" spans="3:4">
      <c r="C1651" s="971" t="s">
        <v>607</v>
      </c>
      <c r="D1651" s="991" t="s">
        <v>825</v>
      </c>
    </row>
    <row r="1652" spans="3:4">
      <c r="C1652" s="971" t="s">
        <v>607</v>
      </c>
      <c r="D1652" s="991" t="s">
        <v>973</v>
      </c>
    </row>
    <row r="1653" spans="3:4">
      <c r="C1653" s="971" t="s">
        <v>607</v>
      </c>
      <c r="D1653" s="991" t="s">
        <v>839</v>
      </c>
    </row>
    <row r="1654" spans="3:4">
      <c r="C1654" s="971" t="s">
        <v>607</v>
      </c>
      <c r="D1654" s="991" t="s">
        <v>2016</v>
      </c>
    </row>
    <row r="1655" spans="3:4">
      <c r="C1655" s="971" t="s">
        <v>607</v>
      </c>
      <c r="D1655" s="991" t="s">
        <v>2017</v>
      </c>
    </row>
    <row r="1656" spans="3:4">
      <c r="C1656" s="971" t="s">
        <v>607</v>
      </c>
      <c r="D1656" s="991" t="s">
        <v>1735</v>
      </c>
    </row>
    <row r="1657" spans="3:4">
      <c r="C1657" s="971" t="s">
        <v>607</v>
      </c>
      <c r="D1657" s="991" t="s">
        <v>2018</v>
      </c>
    </row>
    <row r="1658" spans="3:4">
      <c r="C1658" s="971" t="s">
        <v>607</v>
      </c>
      <c r="D1658" s="991" t="s">
        <v>41</v>
      </c>
    </row>
    <row r="1659" spans="3:4">
      <c r="C1659" s="971" t="s">
        <v>607</v>
      </c>
      <c r="D1659" s="991" t="s">
        <v>1310</v>
      </c>
    </row>
    <row r="1660" spans="3:4">
      <c r="C1660" s="971" t="s">
        <v>607</v>
      </c>
      <c r="D1660" s="991" t="s">
        <v>2019</v>
      </c>
    </row>
    <row r="1661" spans="3:4">
      <c r="C1661" s="971" t="s">
        <v>607</v>
      </c>
      <c r="D1661" s="991" t="s">
        <v>1244</v>
      </c>
    </row>
    <row r="1662" spans="3:4">
      <c r="C1662" s="971" t="s">
        <v>607</v>
      </c>
      <c r="D1662" s="991" t="s">
        <v>1034</v>
      </c>
    </row>
    <row r="1663" spans="3:4">
      <c r="C1663" s="971" t="s">
        <v>607</v>
      </c>
      <c r="D1663" s="991" t="s">
        <v>695</v>
      </c>
    </row>
    <row r="1664" spans="3:4">
      <c r="C1664" s="971" t="s">
        <v>607</v>
      </c>
      <c r="D1664" s="991" t="s">
        <v>1780</v>
      </c>
    </row>
    <row r="1665" spans="3:4">
      <c r="C1665" s="971" t="s">
        <v>607</v>
      </c>
      <c r="D1665" s="991" t="s">
        <v>2020</v>
      </c>
    </row>
    <row r="1666" spans="3:4">
      <c r="C1666" s="971" t="s">
        <v>126</v>
      </c>
      <c r="D1666" s="991" t="s">
        <v>2021</v>
      </c>
    </row>
    <row r="1667" spans="3:4">
      <c r="C1667" s="971" t="s">
        <v>126</v>
      </c>
      <c r="D1667" s="991" t="s">
        <v>569</v>
      </c>
    </row>
    <row r="1668" spans="3:4">
      <c r="C1668" s="971" t="s">
        <v>126</v>
      </c>
      <c r="D1668" s="991" t="s">
        <v>723</v>
      </c>
    </row>
    <row r="1669" spans="3:4">
      <c r="C1669" s="971" t="s">
        <v>126</v>
      </c>
      <c r="D1669" s="991" t="s">
        <v>2022</v>
      </c>
    </row>
    <row r="1670" spans="3:4">
      <c r="C1670" s="971" t="s">
        <v>126</v>
      </c>
      <c r="D1670" s="991" t="s">
        <v>215</v>
      </c>
    </row>
    <row r="1671" spans="3:4">
      <c r="C1671" s="971" t="s">
        <v>126</v>
      </c>
      <c r="D1671" s="991" t="s">
        <v>254</v>
      </c>
    </row>
    <row r="1672" spans="3:4">
      <c r="C1672" s="971" t="s">
        <v>126</v>
      </c>
      <c r="D1672" s="991" t="s">
        <v>704</v>
      </c>
    </row>
    <row r="1673" spans="3:4">
      <c r="C1673" s="971" t="s">
        <v>126</v>
      </c>
      <c r="D1673" s="991" t="s">
        <v>1650</v>
      </c>
    </row>
    <row r="1674" spans="3:4">
      <c r="C1674" s="971" t="s">
        <v>126</v>
      </c>
      <c r="D1674" s="991" t="s">
        <v>2023</v>
      </c>
    </row>
    <row r="1675" spans="3:4">
      <c r="C1675" s="971" t="s">
        <v>126</v>
      </c>
      <c r="D1675" s="991" t="s">
        <v>134</v>
      </c>
    </row>
    <row r="1676" spans="3:4">
      <c r="C1676" s="971" t="s">
        <v>126</v>
      </c>
      <c r="D1676" s="991" t="s">
        <v>1832</v>
      </c>
    </row>
    <row r="1677" spans="3:4">
      <c r="C1677" s="971" t="s">
        <v>126</v>
      </c>
      <c r="D1677" s="991" t="s">
        <v>2024</v>
      </c>
    </row>
    <row r="1678" spans="3:4">
      <c r="C1678" s="971" t="s">
        <v>126</v>
      </c>
      <c r="D1678" s="991" t="s">
        <v>2025</v>
      </c>
    </row>
    <row r="1679" spans="3:4">
      <c r="C1679" s="971" t="s">
        <v>126</v>
      </c>
      <c r="D1679" s="991" t="s">
        <v>2026</v>
      </c>
    </row>
    <row r="1680" spans="3:4">
      <c r="C1680" s="971" t="s">
        <v>126</v>
      </c>
      <c r="D1680" s="991" t="s">
        <v>2027</v>
      </c>
    </row>
    <row r="1681" spans="3:4">
      <c r="C1681" s="971" t="s">
        <v>126</v>
      </c>
      <c r="D1681" s="991" t="s">
        <v>1855</v>
      </c>
    </row>
    <row r="1682" spans="3:4">
      <c r="C1682" s="971" t="s">
        <v>126</v>
      </c>
      <c r="D1682" s="991" t="s">
        <v>199</v>
      </c>
    </row>
    <row r="1683" spans="3:4">
      <c r="C1683" s="971" t="s">
        <v>126</v>
      </c>
      <c r="D1683" s="991" t="s">
        <v>1749</v>
      </c>
    </row>
    <row r="1684" spans="3:4">
      <c r="C1684" s="971" t="s">
        <v>126</v>
      </c>
      <c r="D1684" s="991" t="s">
        <v>1742</v>
      </c>
    </row>
    <row r="1685" spans="3:4">
      <c r="C1685" s="971" t="s">
        <v>126</v>
      </c>
      <c r="D1685" s="991" t="s">
        <v>626</v>
      </c>
    </row>
    <row r="1686" spans="3:4">
      <c r="C1686" s="971" t="s">
        <v>126</v>
      </c>
      <c r="D1686" s="991" t="s">
        <v>1578</v>
      </c>
    </row>
    <row r="1687" spans="3:4">
      <c r="C1687" s="971" t="s">
        <v>126</v>
      </c>
      <c r="D1687" s="991" t="s">
        <v>1063</v>
      </c>
    </row>
    <row r="1688" spans="3:4">
      <c r="C1688" s="971" t="s">
        <v>126</v>
      </c>
      <c r="D1688" s="991" t="s">
        <v>1286</v>
      </c>
    </row>
    <row r="1689" spans="3:4">
      <c r="C1689" s="971" t="s">
        <v>126</v>
      </c>
      <c r="D1689" s="991" t="s">
        <v>361</v>
      </c>
    </row>
    <row r="1690" spans="3:4">
      <c r="C1690" s="971" t="s">
        <v>126</v>
      </c>
      <c r="D1690" s="991" t="s">
        <v>1057</v>
      </c>
    </row>
    <row r="1691" spans="3:4">
      <c r="C1691" s="971" t="s">
        <v>126</v>
      </c>
      <c r="D1691" s="991" t="s">
        <v>1592</v>
      </c>
    </row>
    <row r="1692" spans="3:4">
      <c r="C1692" s="971" t="s">
        <v>126</v>
      </c>
      <c r="D1692" s="991" t="s">
        <v>123</v>
      </c>
    </row>
    <row r="1693" spans="3:4">
      <c r="C1693" s="971" t="s">
        <v>126</v>
      </c>
      <c r="D1693" s="991" t="s">
        <v>1938</v>
      </c>
    </row>
    <row r="1694" spans="3:4">
      <c r="C1694" s="971" t="s">
        <v>126</v>
      </c>
      <c r="D1694" s="991" t="s">
        <v>2028</v>
      </c>
    </row>
    <row r="1695" spans="3:4">
      <c r="C1695" s="971" t="s">
        <v>126</v>
      </c>
      <c r="D1695" s="991" t="s">
        <v>1112</v>
      </c>
    </row>
    <row r="1696" spans="3:4">
      <c r="C1696" s="971" t="s">
        <v>126</v>
      </c>
      <c r="D1696" s="991" t="s">
        <v>648</v>
      </c>
    </row>
    <row r="1697" spans="3:4">
      <c r="C1697" s="971" t="s">
        <v>126</v>
      </c>
      <c r="D1697" s="991" t="s">
        <v>734</v>
      </c>
    </row>
    <row r="1698" spans="3:4">
      <c r="C1698" s="971" t="s">
        <v>126</v>
      </c>
      <c r="D1698" s="991" t="s">
        <v>1925</v>
      </c>
    </row>
    <row r="1699" spans="3:4">
      <c r="C1699" s="971" t="s">
        <v>126</v>
      </c>
      <c r="D1699" s="991" t="s">
        <v>2029</v>
      </c>
    </row>
    <row r="1700" spans="3:4">
      <c r="C1700" s="971" t="s">
        <v>126</v>
      </c>
      <c r="D1700" s="991" t="s">
        <v>1704</v>
      </c>
    </row>
    <row r="1701" spans="3:4">
      <c r="C1701" s="971" t="s">
        <v>126</v>
      </c>
      <c r="D1701" s="991" t="s">
        <v>285</v>
      </c>
    </row>
    <row r="1702" spans="3:4">
      <c r="C1702" s="971" t="s">
        <v>126</v>
      </c>
      <c r="D1702" s="991" t="s">
        <v>430</v>
      </c>
    </row>
    <row r="1703" spans="3:4">
      <c r="C1703" s="971" t="s">
        <v>126</v>
      </c>
      <c r="D1703" s="991" t="s">
        <v>1769</v>
      </c>
    </row>
    <row r="1704" spans="3:4">
      <c r="C1704" s="971" t="s">
        <v>126</v>
      </c>
      <c r="D1704" s="991" t="s">
        <v>766</v>
      </c>
    </row>
    <row r="1705" spans="3:4">
      <c r="C1705" s="971" t="s">
        <v>126</v>
      </c>
      <c r="D1705" s="991" t="s">
        <v>2030</v>
      </c>
    </row>
    <row r="1706" spans="3:4">
      <c r="C1706" s="971" t="s">
        <v>126</v>
      </c>
      <c r="D1706" s="991" t="s">
        <v>1687</v>
      </c>
    </row>
    <row r="1707" spans="3:4">
      <c r="C1707" s="971" t="s">
        <v>126</v>
      </c>
      <c r="D1707" s="991" t="s">
        <v>2031</v>
      </c>
    </row>
    <row r="1708" spans="3:4">
      <c r="C1708" s="971" t="s">
        <v>126</v>
      </c>
      <c r="D1708" s="991" t="s">
        <v>806</v>
      </c>
    </row>
    <row r="1709" spans="3:4">
      <c r="C1709" s="971" t="s">
        <v>93</v>
      </c>
      <c r="D1709" s="991" t="s">
        <v>543</v>
      </c>
    </row>
    <row r="1710" spans="3:4">
      <c r="C1710" s="971" t="s">
        <v>93</v>
      </c>
      <c r="D1710" s="991" t="s">
        <v>2032</v>
      </c>
    </row>
    <row r="1711" spans="3:4">
      <c r="C1711" s="971" t="s">
        <v>93</v>
      </c>
      <c r="D1711" s="991" t="s">
        <v>1867</v>
      </c>
    </row>
    <row r="1712" spans="3:4">
      <c r="C1712" s="971" t="s">
        <v>93</v>
      </c>
      <c r="D1712" s="991" t="s">
        <v>2033</v>
      </c>
    </row>
    <row r="1713" spans="3:4">
      <c r="C1713" s="971" t="s">
        <v>93</v>
      </c>
      <c r="D1713" s="991" t="s">
        <v>2034</v>
      </c>
    </row>
    <row r="1714" spans="3:4">
      <c r="C1714" s="971" t="s">
        <v>93</v>
      </c>
      <c r="D1714" s="991" t="s">
        <v>1950</v>
      </c>
    </row>
    <row r="1715" spans="3:4">
      <c r="C1715" s="971" t="s">
        <v>93</v>
      </c>
      <c r="D1715" s="991" t="s">
        <v>2035</v>
      </c>
    </row>
    <row r="1716" spans="3:4">
      <c r="C1716" s="971" t="s">
        <v>93</v>
      </c>
      <c r="D1716" s="991" t="s">
        <v>2036</v>
      </c>
    </row>
    <row r="1717" spans="3:4">
      <c r="C1717" s="971" t="s">
        <v>93</v>
      </c>
      <c r="D1717" s="991" t="s">
        <v>600</v>
      </c>
    </row>
    <row r="1718" spans="3:4">
      <c r="C1718" s="971" t="s">
        <v>93</v>
      </c>
      <c r="D1718" s="991" t="s">
        <v>2037</v>
      </c>
    </row>
    <row r="1719" spans="3:4">
      <c r="C1719" s="971" t="s">
        <v>93</v>
      </c>
      <c r="D1719" s="991" t="s">
        <v>2038</v>
      </c>
    </row>
    <row r="1720" spans="3:4">
      <c r="C1720" s="971" t="s">
        <v>93</v>
      </c>
      <c r="D1720" s="991" t="s">
        <v>1393</v>
      </c>
    </row>
    <row r="1721" spans="3:4">
      <c r="C1721" s="971" t="s">
        <v>93</v>
      </c>
      <c r="D1721" s="991" t="s">
        <v>315</v>
      </c>
    </row>
    <row r="1722" spans="3:4">
      <c r="C1722" s="971" t="s">
        <v>93</v>
      </c>
      <c r="D1722" s="991" t="s">
        <v>2039</v>
      </c>
    </row>
    <row r="1723" spans="3:4">
      <c r="C1723" s="971" t="s">
        <v>93</v>
      </c>
      <c r="D1723" s="991" t="s">
        <v>1772</v>
      </c>
    </row>
    <row r="1724" spans="3:4">
      <c r="C1724" s="971" t="s">
        <v>93</v>
      </c>
      <c r="D1724" s="991" t="s">
        <v>2040</v>
      </c>
    </row>
    <row r="1725" spans="3:4">
      <c r="C1725" s="971" t="s">
        <v>93</v>
      </c>
      <c r="D1725" s="991" t="s">
        <v>1356</v>
      </c>
    </row>
    <row r="1726" spans="3:4">
      <c r="C1726" s="971" t="s">
        <v>93</v>
      </c>
      <c r="D1726" s="991" t="s">
        <v>480</v>
      </c>
    </row>
    <row r="1727" spans="3:4">
      <c r="C1727" s="971" t="s">
        <v>93</v>
      </c>
      <c r="D1727" s="991" t="s">
        <v>2041</v>
      </c>
    </row>
    <row r="1728" spans="3:4">
      <c r="C1728" s="971" t="s">
        <v>93</v>
      </c>
      <c r="D1728" s="991" t="s">
        <v>1971</v>
      </c>
    </row>
    <row r="1729" spans="3:4">
      <c r="C1729" s="971" t="s">
        <v>93</v>
      </c>
      <c r="D1729" s="991" t="s">
        <v>2042</v>
      </c>
    </row>
    <row r="1730" spans="3:4">
      <c r="C1730" s="971" t="s">
        <v>93</v>
      </c>
      <c r="D1730" s="991" t="s">
        <v>1961</v>
      </c>
    </row>
    <row r="1731" spans="3:4">
      <c r="C1731" s="971" t="s">
        <v>93</v>
      </c>
      <c r="D1731" s="991" t="s">
        <v>2043</v>
      </c>
    </row>
    <row r="1732" spans="3:4">
      <c r="C1732" s="971" t="s">
        <v>93</v>
      </c>
      <c r="D1732" s="991" t="s">
        <v>653</v>
      </c>
    </row>
    <row r="1733" spans="3:4">
      <c r="C1733" s="971" t="s">
        <v>93</v>
      </c>
      <c r="D1733" s="991" t="s">
        <v>729</v>
      </c>
    </row>
    <row r="1734" spans="3:4">
      <c r="C1734" s="971" t="s">
        <v>93</v>
      </c>
      <c r="D1734" s="991" t="s">
        <v>1964</v>
      </c>
    </row>
    <row r="1735" spans="3:4">
      <c r="C1735" s="971" t="s">
        <v>93</v>
      </c>
      <c r="D1735" s="991" t="s">
        <v>102</v>
      </c>
    </row>
    <row r="1736" spans="3:4">
      <c r="C1736" s="971" t="s">
        <v>93</v>
      </c>
      <c r="D1736" s="991" t="s">
        <v>1439</v>
      </c>
    </row>
    <row r="1737" spans="3:4">
      <c r="C1737" s="971" t="s">
        <v>93</v>
      </c>
      <c r="D1737" s="991" t="s">
        <v>898</v>
      </c>
    </row>
    <row r="1738" spans="3:4">
      <c r="C1738" s="971" t="s">
        <v>93</v>
      </c>
      <c r="D1738" s="991" t="s">
        <v>92</v>
      </c>
    </row>
    <row r="1739" spans="3:4">
      <c r="C1739" s="971" t="s">
        <v>93</v>
      </c>
      <c r="D1739" s="991" t="s">
        <v>1281</v>
      </c>
    </row>
    <row r="1740" spans="3:4">
      <c r="C1740" s="971" t="s">
        <v>93</v>
      </c>
      <c r="D1740" s="991" t="s">
        <v>603</v>
      </c>
    </row>
    <row r="1741" spans="3:4">
      <c r="C1741" s="971" t="s">
        <v>93</v>
      </c>
      <c r="D1741" s="991" t="s">
        <v>507</v>
      </c>
    </row>
    <row r="1742" spans="3:4">
      <c r="C1742" s="971" t="s">
        <v>93</v>
      </c>
      <c r="D1742" s="991" t="s">
        <v>2044</v>
      </c>
    </row>
    <row r="1743" spans="3:4">
      <c r="C1743" s="971" t="s">
        <v>93</v>
      </c>
      <c r="D1743" s="991" t="s">
        <v>915</v>
      </c>
    </row>
    <row r="1744" spans="3:4">
      <c r="C1744" s="971" t="s">
        <v>93</v>
      </c>
      <c r="D1744" s="991" t="s">
        <v>2045</v>
      </c>
    </row>
    <row r="1745" spans="3:4">
      <c r="C1745" s="971" t="s">
        <v>93</v>
      </c>
      <c r="D1745" s="991" t="s">
        <v>477</v>
      </c>
    </row>
    <row r="1746" spans="3:4">
      <c r="C1746" s="971" t="s">
        <v>93</v>
      </c>
      <c r="D1746" s="991" t="s">
        <v>1533</v>
      </c>
    </row>
    <row r="1747" spans="3:4">
      <c r="C1747" s="971" t="s">
        <v>93</v>
      </c>
      <c r="D1747" s="991" t="s">
        <v>2046</v>
      </c>
    </row>
    <row r="1748" spans="3:4">
      <c r="C1748" s="971" t="s">
        <v>93</v>
      </c>
      <c r="D1748" s="991" t="s">
        <v>94</v>
      </c>
    </row>
    <row r="1749" spans="3:4" ht="14.25">
      <c r="C1749" s="988" t="s">
        <v>93</v>
      </c>
      <c r="D1749" s="992" t="s">
        <v>680</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最相　日奈子</cp:lastModifiedBy>
  <cp:lastPrinted>2025-02-07T08:53:54Z</cp:lastPrinted>
  <dcterms:created xsi:type="dcterms:W3CDTF">2023-01-10T13:53:21Z</dcterms:created>
  <dcterms:modified xsi:type="dcterms:W3CDTF">2026-06-08T02:09:25Z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2026-06-08T02:09:25Z</vt:filetime>
  </property>
</Properties>
</file>