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872\Desktop\１０％パターン確認用\新旧比較表（写）\"/>
    </mc:Choice>
  </mc:AlternateContent>
  <bookViews>
    <workbookView xWindow="10605" yWindow="15" windowWidth="8370" windowHeight="9150"/>
  </bookViews>
  <sheets>
    <sheet name="計算表" sheetId="3" r:id="rId1"/>
    <sheet name="速算表" sheetId="2" state="hidden" r:id="rId2"/>
  </sheets>
  <definedNames>
    <definedName name="_xlnm.Print_Area" localSheetId="0">計算表!$A$1:$AA$20</definedName>
  </definedNames>
  <calcPr calcId="162913"/>
</workbook>
</file>

<file path=xl/calcChain.xml><?xml version="1.0" encoding="utf-8"?>
<calcChain xmlns="http://schemas.openxmlformats.org/spreadsheetml/2006/main">
  <c r="B6" i="3" l="1"/>
  <c r="A10" i="3"/>
  <c r="C10" i="3" s="1"/>
  <c r="E10" i="3" s="1"/>
  <c r="H10" i="3" s="1"/>
  <c r="K10" i="3" s="1"/>
  <c r="C6" i="3"/>
  <c r="E6" i="3" s="1"/>
  <c r="F3" i="2"/>
  <c r="H3" i="2" s="1"/>
  <c r="F15" i="2"/>
  <c r="F16" i="2"/>
  <c r="F4" i="2"/>
  <c r="F5" i="2" s="1"/>
  <c r="E21" i="2"/>
  <c r="E20" i="2"/>
  <c r="E19" i="2"/>
  <c r="E18" i="2"/>
  <c r="E17" i="2"/>
  <c r="E16" i="2"/>
  <c r="E15" i="2"/>
  <c r="H15" i="2" s="1"/>
  <c r="E14" i="2"/>
  <c r="F17" i="2"/>
  <c r="H17" i="2" s="1"/>
  <c r="H16" i="2"/>
  <c r="F18" i="2"/>
  <c r="H18" i="2" s="1"/>
  <c r="B10" i="3"/>
  <c r="H5" i="2" l="1"/>
  <c r="F6" i="2"/>
  <c r="F19" i="2"/>
  <c r="H4" i="2"/>
  <c r="H6" i="3"/>
  <c r="K6" i="3" s="1"/>
  <c r="F20" i="2" l="1"/>
  <c r="H19" i="2"/>
  <c r="F7" i="2"/>
  <c r="H6" i="2"/>
  <c r="F8" i="2" l="1"/>
  <c r="H7" i="2"/>
  <c r="F21" i="2"/>
  <c r="H21" i="2" s="1"/>
  <c r="H20" i="2"/>
  <c r="F9" i="2" l="1"/>
  <c r="H9" i="2" s="1"/>
  <c r="H8" i="2"/>
</calcChain>
</file>

<file path=xl/sharedStrings.xml><?xml version="1.0" encoding="utf-8"?>
<sst xmlns="http://schemas.openxmlformats.org/spreadsheetml/2006/main" count="48" uniqueCount="22">
  <si>
    <t>汚水量</t>
  </si>
  <si>
    <t>金額</t>
  </si>
  <si>
    <t>単価</t>
  </si>
  <si>
    <t>速算控除</t>
  </si>
  <si>
    <t>量</t>
  </si>
  <si>
    <t>使用料</t>
  </si>
  <si>
    <t>以上</t>
  </si>
  <si>
    <t>（旧）</t>
    <rPh sb="1" eb="2">
      <t>キュウ</t>
    </rPh>
    <phoneticPr fontId="2"/>
  </si>
  <si>
    <t>(新)</t>
    <rPh sb="1" eb="2">
      <t>シン</t>
    </rPh>
    <phoneticPr fontId="2"/>
  </si>
  <si>
    <t>排除汚水量
（使用水量）
：１ヶ月</t>
    <rPh sb="0" eb="2">
      <t>ハイジョ</t>
    </rPh>
    <rPh sb="2" eb="3">
      <t>キタナ</t>
    </rPh>
    <rPh sb="3" eb="4">
      <t>ミズ</t>
    </rPh>
    <rPh sb="4" eb="5">
      <t>リョウ</t>
    </rPh>
    <rPh sb="7" eb="9">
      <t>シヨウ</t>
    </rPh>
    <rPh sb="9" eb="11">
      <t>スイリョウ</t>
    </rPh>
    <rPh sb="14" eb="17">
      <t>イッカゲツ</t>
    </rPh>
    <phoneticPr fontId="2"/>
  </si>
  <si>
    <t>単価</t>
    <rPh sb="0" eb="2">
      <t>タンカ</t>
    </rPh>
    <phoneticPr fontId="2"/>
  </si>
  <si>
    <t>簡易計算定数</t>
    <rPh sb="0" eb="2">
      <t>カンイ</t>
    </rPh>
    <rPh sb="2" eb="4">
      <t>ケイサン</t>
    </rPh>
    <rPh sb="4" eb="6">
      <t>テイスウ</t>
    </rPh>
    <phoneticPr fontId="2"/>
  </si>
  <si>
    <t>排除汚水量
（使用水量）
：１ヶ月</t>
    <rPh sb="0" eb="2">
      <t>ハイジョ</t>
    </rPh>
    <rPh sb="2" eb="5">
      <t>オスイリョウ</t>
    </rPh>
    <rPh sb="7" eb="11">
      <t>シヨウスイリョウ</t>
    </rPh>
    <rPh sb="16" eb="17">
      <t>ゲツ</t>
    </rPh>
    <phoneticPr fontId="2"/>
  </si>
  <si>
    <t>旧）下水道使用料
　　　　　（税込）</t>
    <rPh sb="0" eb="1">
      <t>キュウ</t>
    </rPh>
    <rPh sb="2" eb="4">
      <t>ゲスイ</t>
    </rPh>
    <rPh sb="4" eb="5">
      <t>ドウ</t>
    </rPh>
    <rPh sb="5" eb="7">
      <t>シヨウ</t>
    </rPh>
    <rPh sb="7" eb="8">
      <t>リョウ</t>
    </rPh>
    <rPh sb="15" eb="17">
      <t>ゼイコ</t>
    </rPh>
    <phoneticPr fontId="2"/>
  </si>
  <si>
    <t>新）下水道使用料
　　　　　（税込）</t>
    <rPh sb="0" eb="1">
      <t>シン</t>
    </rPh>
    <rPh sb="2" eb="4">
      <t>ゲスイ</t>
    </rPh>
    <rPh sb="4" eb="5">
      <t>ドウ</t>
    </rPh>
    <rPh sb="5" eb="7">
      <t>シヨウ</t>
    </rPh>
    <rPh sb="7" eb="8">
      <t>リョウ</t>
    </rPh>
    <rPh sb="15" eb="17">
      <t>ゼイコ</t>
    </rPh>
    <phoneticPr fontId="2"/>
  </si>
  <si>
    <t>旧）下水道使用料
　　　　（税抜）</t>
    <rPh sb="0" eb="1">
      <t>キュウ</t>
    </rPh>
    <rPh sb="2" eb="3">
      <t>ゲ</t>
    </rPh>
    <rPh sb="3" eb="5">
      <t>スイドウ</t>
    </rPh>
    <rPh sb="5" eb="8">
      <t>シヨウリョウ</t>
    </rPh>
    <rPh sb="14" eb="15">
      <t>ゼイ</t>
    </rPh>
    <rPh sb="15" eb="16">
      <t>ヌ</t>
    </rPh>
    <phoneticPr fontId="2"/>
  </si>
  <si>
    <t>新）下水道使用料
　　　　（税抜）</t>
    <rPh sb="0" eb="1">
      <t>シン</t>
    </rPh>
    <rPh sb="2" eb="3">
      <t>ゲ</t>
    </rPh>
    <rPh sb="3" eb="5">
      <t>スイドウ</t>
    </rPh>
    <rPh sb="5" eb="8">
      <t>シヨウリョウ</t>
    </rPh>
    <phoneticPr fontId="2"/>
  </si>
  <si>
    <t>（10円未満切り捨て）</t>
    <rPh sb="3" eb="4">
      <t>エン</t>
    </rPh>
    <rPh sb="4" eb="6">
      <t>ミマン</t>
    </rPh>
    <rPh sb="6" eb="7">
      <t>キ</t>
    </rPh>
    <rPh sb="8" eb="9">
      <t>ス</t>
    </rPh>
    <phoneticPr fontId="2"/>
  </si>
  <si>
    <t>（1円未満切り捨て）</t>
    <phoneticPr fontId="2"/>
  </si>
  <si>
    <t>　※消費税率８％</t>
    <rPh sb="2" eb="4">
      <t>ショウヒ</t>
    </rPh>
    <rPh sb="4" eb="6">
      <t>ゼイリツ</t>
    </rPh>
    <phoneticPr fontId="2"/>
  </si>
  <si>
    <t>（1円未満切り捨て）</t>
    <phoneticPr fontId="2"/>
  </si>
  <si>
    <t>　※消費税率１０％</t>
    <rPh sb="2" eb="4">
      <t>ショウヒ</t>
    </rPh>
    <rPh sb="4" eb="6">
      <t>ゼイリツ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</si>
</sst>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;[Red]\-#,##0.00\ "/>
    <numFmt numFmtId="177" formatCode="0_ "/>
    <numFmt numFmtId="178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top"/>
    </xf>
    <xf numFmtId="38" fontId="1" fillId="0" borderId="0" xfId="1" applyFont="1">
      <alignment vertical="center"/>
    </xf>
    <xf numFmtId="0" fontId="1" fillId="0" borderId="0" xfId="0" applyFont="1">
      <alignment vertical="center"/>
    </xf>
    <xf numFmtId="38" fontId="1" fillId="0" borderId="0" xfId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right" vertical="center" indent="1"/>
    </xf>
    <xf numFmtId="38" fontId="7" fillId="0" borderId="16" xfId="1" applyFont="1" applyBorder="1">
      <alignment vertical="center"/>
    </xf>
    <xf numFmtId="0" fontId="1" fillId="0" borderId="0" xfId="0" applyFont="1" applyAlignment="1">
      <alignment horizontal="left" vertical="center" wrapText="1"/>
    </xf>
    <xf numFmtId="38" fontId="1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178" fontId="5" fillId="0" borderId="17" xfId="1" applyNumberFormat="1" applyFont="1" applyBorder="1" applyAlignment="1">
      <alignment horizontal="right" vertical="center" indent="1"/>
    </xf>
    <xf numFmtId="3" fontId="5" fillId="0" borderId="17" xfId="0" applyNumberFormat="1" applyFont="1" applyBorder="1" applyAlignment="1">
      <alignment horizontal="right" vertical="center" indent="1"/>
    </xf>
    <xf numFmtId="38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8" fillId="0" borderId="0" xfId="1" applyFont="1" applyFill="1" applyBorder="1">
      <alignment vertical="center"/>
    </xf>
    <xf numFmtId="38" fontId="5" fillId="0" borderId="0" xfId="1" applyFont="1">
      <alignment vertical="center"/>
    </xf>
    <xf numFmtId="38" fontId="1" fillId="0" borderId="0" xfId="1" applyFont="1" applyAlignment="1">
      <alignment vertical="center"/>
    </xf>
    <xf numFmtId="0" fontId="1" fillId="0" borderId="0" xfId="0" applyFont="1" applyFill="1">
      <alignment vertical="center"/>
    </xf>
    <xf numFmtId="38" fontId="5" fillId="0" borderId="0" xfId="0" applyNumberFormat="1" applyFont="1" applyFill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0" fontId="7" fillId="0" borderId="0" xfId="0" applyFont="1" applyFill="1" applyBorder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38" fontId="9" fillId="0" borderId="0" xfId="0" applyNumberFormat="1" applyFont="1" applyFill="1" applyBorder="1">
      <alignment vertical="center"/>
    </xf>
    <xf numFmtId="38" fontId="10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>
      <alignment vertical="center"/>
    </xf>
    <xf numFmtId="0" fontId="12" fillId="0" borderId="0" xfId="0" applyFont="1" applyFill="1" applyBorder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6" fillId="2" borderId="14" xfId="1" applyFont="1" applyFill="1" applyBorder="1" applyAlignment="1">
      <alignment horizontal="center" vertical="center" wrapText="1"/>
    </xf>
    <xf numFmtId="38" fontId="4" fillId="4" borderId="14" xfId="1" applyFont="1" applyFill="1" applyBorder="1" applyAlignment="1">
      <alignment horizontal="center" vertical="center" wrapText="1"/>
    </xf>
    <xf numFmtId="38" fontId="7" fillId="4" borderId="16" xfId="1" applyFont="1" applyFill="1" applyBorder="1">
      <alignment vertical="center"/>
    </xf>
    <xf numFmtId="0" fontId="5" fillId="0" borderId="0" xfId="0" applyFont="1" applyFill="1" applyProtection="1">
      <alignment vertical="center"/>
      <protection locked="0"/>
    </xf>
    <xf numFmtId="178" fontId="5" fillId="2" borderId="21" xfId="1" applyNumberFormat="1" applyFont="1" applyFill="1" applyBorder="1" applyAlignment="1" applyProtection="1">
      <alignment horizontal="right" vertical="center" indent="1"/>
      <protection locked="0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>
      <alignment vertical="top"/>
    </xf>
    <xf numFmtId="38" fontId="0" fillId="0" borderId="0" xfId="1" applyFont="1" applyAlignment="1">
      <alignment vertical="top"/>
    </xf>
    <xf numFmtId="38" fontId="1" fillId="0" borderId="0" xfId="1" applyFont="1" applyAlignment="1">
      <alignment horizontal="left" vertical="center"/>
    </xf>
    <xf numFmtId="38" fontId="1" fillId="0" borderId="19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5" fillId="3" borderId="18" xfId="1" applyFont="1" applyFill="1" applyBorder="1" applyAlignment="1">
      <alignment horizontal="right" vertical="center" indent="1"/>
    </xf>
    <xf numFmtId="38" fontId="5" fillId="3" borderId="15" xfId="1" applyFont="1" applyFill="1" applyBorder="1" applyAlignment="1">
      <alignment horizontal="right" vertical="center" indent="1"/>
    </xf>
    <xf numFmtId="38" fontId="6" fillId="3" borderId="5" xfId="1" applyFont="1" applyFill="1" applyBorder="1" applyAlignment="1">
      <alignment horizontal="center" vertical="center" wrapText="1"/>
    </xf>
    <xf numFmtId="38" fontId="6" fillId="3" borderId="7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6" fillId="0" borderId="5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/>
    </xf>
    <xf numFmtId="178" fontId="5" fillId="3" borderId="18" xfId="1" applyNumberFormat="1" applyFont="1" applyFill="1" applyBorder="1" applyAlignment="1">
      <alignment horizontal="right" vertical="center" indent="1"/>
    </xf>
    <xf numFmtId="178" fontId="5" fillId="3" borderId="15" xfId="1" applyNumberFormat="1" applyFont="1" applyFill="1" applyBorder="1" applyAlignment="1">
      <alignment horizontal="right" vertical="center" indent="1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178" fontId="5" fillId="3" borderId="20" xfId="1" applyNumberFormat="1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center" vertical="center"/>
    </xf>
    <xf numFmtId="38" fontId="5" fillId="3" borderId="11" xfId="1" applyFont="1" applyFill="1" applyBorder="1" applyAlignment="1">
      <alignment horizontal="right" vertical="center" indent="1"/>
    </xf>
    <xf numFmtId="38" fontId="5" fillId="3" borderId="13" xfId="1" applyFont="1" applyFill="1" applyBorder="1" applyAlignment="1">
      <alignment horizontal="right" vertical="center" indent="1"/>
    </xf>
    <xf numFmtId="38" fontId="13" fillId="0" borderId="0" xfId="1" applyFont="1" applyBorder="1" applyAlignment="1">
      <alignment horizontal="right" vertical="center"/>
    </xf>
    <xf numFmtId="38" fontId="1" fillId="0" borderId="20" xfId="1" applyFont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top"/>
    </xf>
    <xf numFmtId="38" fontId="1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178" fontId="5" fillId="0" borderId="18" xfId="1" applyNumberFormat="1" applyFont="1" applyBorder="1" applyAlignment="1">
      <alignment horizontal="right" vertical="center" indent="1"/>
    </xf>
    <xf numFmtId="178" fontId="5" fillId="0" borderId="20" xfId="1" applyNumberFormat="1" applyFont="1" applyBorder="1" applyAlignment="1">
      <alignment horizontal="right" vertical="center" indent="1"/>
    </xf>
    <xf numFmtId="38" fontId="7" fillId="0" borderId="0" xfId="1" applyFont="1" applyFill="1" applyBorder="1" applyAlignment="1">
      <alignment vertical="center"/>
    </xf>
    <xf numFmtId="178" fontId="5" fillId="0" borderId="15" xfId="1" applyNumberFormat="1" applyFont="1" applyBorder="1" applyAlignment="1">
      <alignment horizontal="right" vertical="center" indent="1"/>
    </xf>
    <xf numFmtId="0" fontId="1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190500</xdr:rowOff>
    </xdr:from>
    <xdr:to>
      <xdr:col>0</xdr:col>
      <xdr:colOff>847725</xdr:colOff>
      <xdr:row>3</xdr:row>
      <xdr:rowOff>409575</xdr:rowOff>
    </xdr:to>
    <xdr:grpSp>
      <xdr:nvGrpSpPr>
        <xdr:cNvPr id="3051" name="Group 38"/>
        <xdr:cNvGrpSpPr>
          <a:grpSpLocks/>
        </xdr:cNvGrpSpPr>
      </xdr:nvGrpSpPr>
      <xdr:grpSpPr bwMode="auto">
        <a:xfrm>
          <a:off x="228600" y="825500"/>
          <a:ext cx="619125" cy="447675"/>
          <a:chOff x="28" y="56"/>
          <a:chExt cx="65" cy="38"/>
        </a:xfrm>
      </xdr:grpSpPr>
      <xdr:sp macro="" textlink="">
        <xdr:nvSpPr>
          <xdr:cNvPr id="3076" name="AutoShape 3"/>
          <xdr:cNvSpPr>
            <a:spLocks noChangeArrowheads="1"/>
          </xdr:cNvSpPr>
        </xdr:nvSpPr>
        <xdr:spPr bwMode="auto">
          <a:xfrm>
            <a:off x="28" y="56"/>
            <a:ext cx="52" cy="37"/>
          </a:xfrm>
          <a:prstGeom prst="wedgeRoundRectCallout">
            <a:avLst>
              <a:gd name="adj1" fmla="val 24361"/>
              <a:gd name="adj2" fmla="val 86667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52" name="Text Box 4"/>
          <xdr:cNvSpPr txBox="1">
            <a:spLocks noChangeArrowheads="1"/>
          </xdr:cNvSpPr>
        </xdr:nvSpPr>
        <xdr:spPr bwMode="auto">
          <a:xfrm>
            <a:off x="41" y="64"/>
            <a:ext cx="52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</a:t>
            </a:r>
          </a:p>
        </xdr:txBody>
      </xdr:sp>
    </xdr:grpSp>
    <xdr:clientData/>
  </xdr:twoCellAnchor>
  <xdr:twoCellAnchor>
    <xdr:from>
      <xdr:col>9</xdr:col>
      <xdr:colOff>123825</xdr:colOff>
      <xdr:row>4</xdr:row>
      <xdr:rowOff>76200</xdr:rowOff>
    </xdr:from>
    <xdr:to>
      <xdr:col>9</xdr:col>
      <xdr:colOff>638175</xdr:colOff>
      <xdr:row>4</xdr:row>
      <xdr:rowOff>495300</xdr:rowOff>
    </xdr:to>
    <xdr:sp macro="" textlink="">
      <xdr:nvSpPr>
        <xdr:cNvPr id="3052" name="AutoShape 7"/>
        <xdr:cNvSpPr>
          <a:spLocks noChangeArrowheads="1"/>
        </xdr:cNvSpPr>
      </xdr:nvSpPr>
      <xdr:spPr bwMode="auto">
        <a:xfrm>
          <a:off x="4867275" y="1504950"/>
          <a:ext cx="514350" cy="419100"/>
        </a:xfrm>
        <a:prstGeom prst="wedgeRoundRectCallout">
          <a:avLst>
            <a:gd name="adj1" fmla="val -73079"/>
            <a:gd name="adj2" fmla="val 2954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279399</xdr:colOff>
      <xdr:row>4</xdr:row>
      <xdr:rowOff>152400</xdr:rowOff>
    </xdr:from>
    <xdr:to>
      <xdr:col>9</xdr:col>
      <xdr:colOff>733424</xdr:colOff>
      <xdr:row>4</xdr:row>
      <xdr:rowOff>476250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6184899" y="1231900"/>
          <a:ext cx="4540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9</xdr:col>
      <xdr:colOff>114300</xdr:colOff>
      <xdr:row>8</xdr:row>
      <xdr:rowOff>76200</xdr:rowOff>
    </xdr:from>
    <xdr:to>
      <xdr:col>9</xdr:col>
      <xdr:colOff>609600</xdr:colOff>
      <xdr:row>8</xdr:row>
      <xdr:rowOff>495300</xdr:rowOff>
    </xdr:to>
    <xdr:sp macro="" textlink="">
      <xdr:nvSpPr>
        <xdr:cNvPr id="3054" name="AutoShape 9"/>
        <xdr:cNvSpPr>
          <a:spLocks noChangeArrowheads="1"/>
        </xdr:cNvSpPr>
      </xdr:nvSpPr>
      <xdr:spPr bwMode="auto">
        <a:xfrm>
          <a:off x="4857750" y="3162300"/>
          <a:ext cx="495300" cy="419100"/>
        </a:xfrm>
        <a:prstGeom prst="wedgeRoundRectCallout">
          <a:avLst>
            <a:gd name="adj1" fmla="val -73079"/>
            <a:gd name="adj2" fmla="val 3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238125</xdr:colOff>
      <xdr:row>8</xdr:row>
      <xdr:rowOff>152400</xdr:rowOff>
    </xdr:from>
    <xdr:to>
      <xdr:col>9</xdr:col>
      <xdr:colOff>733425</xdr:colOff>
      <xdr:row>8</xdr:row>
      <xdr:rowOff>476250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6105525" y="248602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11</xdr:col>
      <xdr:colOff>161925</xdr:colOff>
      <xdr:row>4</xdr:row>
      <xdr:rowOff>57150</xdr:rowOff>
    </xdr:from>
    <xdr:to>
      <xdr:col>11</xdr:col>
      <xdr:colOff>742950</xdr:colOff>
      <xdr:row>4</xdr:row>
      <xdr:rowOff>504825</xdr:rowOff>
    </xdr:to>
    <xdr:grpSp>
      <xdr:nvGrpSpPr>
        <xdr:cNvPr id="3056" name="Group 42"/>
        <xdr:cNvGrpSpPr>
          <a:grpSpLocks/>
        </xdr:cNvGrpSpPr>
      </xdr:nvGrpSpPr>
      <xdr:grpSpPr bwMode="auto">
        <a:xfrm>
          <a:off x="6448425" y="1492250"/>
          <a:ext cx="581025" cy="447675"/>
          <a:chOff x="885" y="123"/>
          <a:chExt cx="58" cy="37"/>
        </a:xfrm>
      </xdr:grpSpPr>
      <xdr:sp macro="" textlink="">
        <xdr:nvSpPr>
          <xdr:cNvPr id="3074" name="AutoShape 15"/>
          <xdr:cNvSpPr>
            <a:spLocks noChangeArrowheads="1"/>
          </xdr:cNvSpPr>
        </xdr:nvSpPr>
        <xdr:spPr bwMode="auto">
          <a:xfrm>
            <a:off x="885" y="123"/>
            <a:ext cx="52" cy="36"/>
          </a:xfrm>
          <a:prstGeom prst="wedgeRoundRectCallout">
            <a:avLst>
              <a:gd name="adj1" fmla="val -66130"/>
              <a:gd name="adj2" fmla="val 75000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4" name="Text Box 16"/>
          <xdr:cNvSpPr txBox="1">
            <a:spLocks noChangeArrowheads="1"/>
          </xdr:cNvSpPr>
        </xdr:nvSpPr>
        <xdr:spPr bwMode="auto">
          <a:xfrm>
            <a:off x="899" y="130"/>
            <a:ext cx="44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</a:p>
        </xdr:txBody>
      </xdr:sp>
    </xdr:grpSp>
    <xdr:clientData/>
  </xdr:twoCellAnchor>
  <xdr:twoCellAnchor>
    <xdr:from>
      <xdr:col>12</xdr:col>
      <xdr:colOff>104775</xdr:colOff>
      <xdr:row>2</xdr:row>
      <xdr:rowOff>104775</xdr:rowOff>
    </xdr:from>
    <xdr:to>
      <xdr:col>19</xdr:col>
      <xdr:colOff>390525</xdr:colOff>
      <xdr:row>11</xdr:row>
      <xdr:rowOff>180975</xdr:rowOff>
    </xdr:to>
    <xdr:sp macro="" textlink="">
      <xdr:nvSpPr>
        <xdr:cNvPr id="3057" name="AutoShape 21"/>
        <xdr:cNvSpPr>
          <a:spLocks noChangeArrowheads="1"/>
        </xdr:cNvSpPr>
      </xdr:nvSpPr>
      <xdr:spPr bwMode="auto">
        <a:xfrm>
          <a:off x="8877300" y="733425"/>
          <a:ext cx="5086350" cy="39052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149225</xdr:colOff>
      <xdr:row>3</xdr:row>
      <xdr:rowOff>152400</xdr:rowOff>
    </xdr:from>
    <xdr:to>
      <xdr:col>19</xdr:col>
      <xdr:colOff>203199</xdr:colOff>
      <xdr:row>11</xdr:row>
      <xdr:rowOff>19050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7820025" y="1016000"/>
          <a:ext cx="4232274" cy="348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計算のしかた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①「排除汚水量（使用水量）：１ヶ月」を入力してください。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③１ヶ月分の旧・新下水道使用料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）が表示されます。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＊今回（令和元年１０月１日改定）は、消費税率引き上げによる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 改定になります。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 　消費税率は８％から１０％になります。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 なお、下水道が接続されていない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場合、下水道使用料は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かかりません。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428625</xdr:colOff>
      <xdr:row>0</xdr:row>
      <xdr:rowOff>0</xdr:rowOff>
    </xdr:from>
    <xdr:to>
      <xdr:col>26</xdr:col>
      <xdr:colOff>495300</xdr:colOff>
      <xdr:row>19</xdr:row>
      <xdr:rowOff>104775</xdr:rowOff>
    </xdr:to>
    <xdr:grpSp>
      <xdr:nvGrpSpPr>
        <xdr:cNvPr id="3059" name="Group 44"/>
        <xdr:cNvGrpSpPr>
          <a:grpSpLocks/>
        </xdr:cNvGrpSpPr>
      </xdr:nvGrpSpPr>
      <xdr:grpSpPr bwMode="auto">
        <a:xfrm>
          <a:off x="12277725" y="0"/>
          <a:ext cx="4244975" cy="6683375"/>
          <a:chOff x="1575" y="-3"/>
          <a:chExt cx="511" cy="655"/>
        </a:xfrm>
      </xdr:grpSpPr>
      <xdr:pic>
        <xdr:nvPicPr>
          <xdr:cNvPr id="3066" name="Picture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" y="-3"/>
            <a:ext cx="349" cy="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67" name="Rectangle 24"/>
          <xdr:cNvSpPr>
            <a:spLocks noChangeArrowheads="1"/>
          </xdr:cNvSpPr>
        </xdr:nvSpPr>
        <xdr:spPr bwMode="auto">
          <a:xfrm>
            <a:off x="1620" y="280"/>
            <a:ext cx="315" cy="17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68" name="AutoShape 26"/>
          <xdr:cNvSpPr>
            <a:spLocks noChangeArrowheads="1"/>
          </xdr:cNvSpPr>
        </xdr:nvSpPr>
        <xdr:spPr bwMode="auto">
          <a:xfrm>
            <a:off x="1575" y="117"/>
            <a:ext cx="214" cy="61"/>
          </a:xfrm>
          <a:prstGeom prst="wedgeRoundRectCallout">
            <a:avLst>
              <a:gd name="adj1" fmla="val 46264"/>
              <a:gd name="adj2" fmla="val -76231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69" name="AutoShape 27"/>
          <xdr:cNvSpPr>
            <a:spLocks noChangeArrowheads="1"/>
          </xdr:cNvSpPr>
        </xdr:nvSpPr>
        <xdr:spPr bwMode="auto">
          <a:xfrm>
            <a:off x="1791" y="330"/>
            <a:ext cx="295" cy="67"/>
          </a:xfrm>
          <a:prstGeom prst="wedgeRoundRectCallout">
            <a:avLst>
              <a:gd name="adj1" fmla="val -30329"/>
              <a:gd name="adj2" fmla="val -86917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6" name="Text Box 28"/>
          <xdr:cNvSpPr txBox="1">
            <a:spLocks noChangeArrowheads="1"/>
          </xdr:cNvSpPr>
        </xdr:nvSpPr>
        <xdr:spPr bwMode="auto">
          <a:xfrm>
            <a:off x="1586" y="129"/>
            <a:ext cx="221" cy="79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用途が「一般」に限ります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ので、ご了承ください。</a:t>
            </a:r>
          </a:p>
        </xdr:txBody>
      </xdr:sp>
      <xdr:sp macro="" textlink="">
        <xdr:nvSpPr>
          <xdr:cNvPr id="2077" name="Text Box 29"/>
          <xdr:cNvSpPr txBox="1">
            <a:spLocks noChangeArrowheads="1"/>
          </xdr:cNvSpPr>
        </xdr:nvSpPr>
        <xdr:spPr bwMode="auto">
          <a:xfrm>
            <a:off x="1809" y="344"/>
            <a:ext cx="255" cy="47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①「排除汚水量（使用水量）：１ヶ月」は、こちらをご覧ください。</a:t>
            </a:r>
          </a:p>
        </xdr:txBody>
      </xdr:sp>
      <xdr:sp macro="" textlink="">
        <xdr:nvSpPr>
          <xdr:cNvPr id="3072" name="Text Box 32"/>
          <xdr:cNvSpPr txBox="1">
            <a:spLocks noChangeArrowheads="1"/>
          </xdr:cNvSpPr>
        </xdr:nvSpPr>
        <xdr:spPr bwMode="auto">
          <a:xfrm>
            <a:off x="1916" y="158"/>
            <a:ext cx="156" cy="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3" name="Rectangle 25"/>
          <xdr:cNvSpPr>
            <a:spLocks noChangeArrowheads="1"/>
          </xdr:cNvSpPr>
        </xdr:nvSpPr>
        <xdr:spPr bwMode="auto">
          <a:xfrm>
            <a:off x="1789" y="48"/>
            <a:ext cx="47" cy="49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11</xdr:col>
      <xdr:colOff>95250</xdr:colOff>
      <xdr:row>8</xdr:row>
      <xdr:rowOff>114300</xdr:rowOff>
    </xdr:from>
    <xdr:to>
      <xdr:col>11</xdr:col>
      <xdr:colOff>666750</xdr:colOff>
      <xdr:row>8</xdr:row>
      <xdr:rowOff>504825</xdr:rowOff>
    </xdr:to>
    <xdr:grpSp>
      <xdr:nvGrpSpPr>
        <xdr:cNvPr id="3060" name="Group 43"/>
        <xdr:cNvGrpSpPr>
          <a:grpSpLocks/>
        </xdr:cNvGrpSpPr>
      </xdr:nvGrpSpPr>
      <xdr:grpSpPr bwMode="auto">
        <a:xfrm>
          <a:off x="6381750" y="3225800"/>
          <a:ext cx="571500" cy="390525"/>
          <a:chOff x="883" y="257"/>
          <a:chExt cx="60" cy="41"/>
        </a:xfrm>
      </xdr:grpSpPr>
      <xdr:sp macro="" textlink="">
        <xdr:nvSpPr>
          <xdr:cNvPr id="3064" name="AutoShape 35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4" name="Text Box 36"/>
          <xdr:cNvSpPr txBox="1">
            <a:spLocks noChangeArrowheads="1"/>
          </xdr:cNvSpPr>
        </xdr:nvSpPr>
        <xdr:spPr bwMode="auto">
          <a:xfrm>
            <a:off x="897" y="265"/>
            <a:ext cx="46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</a:p>
        </xdr:txBody>
      </xdr:sp>
    </xdr:grpSp>
    <xdr:clientData/>
  </xdr:twoCellAnchor>
  <xdr:twoCellAnchor>
    <xdr:from>
      <xdr:col>20</xdr:col>
      <xdr:colOff>76200</xdr:colOff>
      <xdr:row>17</xdr:row>
      <xdr:rowOff>219076</xdr:rowOff>
    </xdr:from>
    <xdr:to>
      <xdr:col>24</xdr:col>
      <xdr:colOff>342900</xdr:colOff>
      <xdr:row>19</xdr:row>
      <xdr:rowOff>76200</xdr:rowOff>
    </xdr:to>
    <xdr:sp macro="" textlink="">
      <xdr:nvSpPr>
        <xdr:cNvPr id="2" name="角丸四角形 1"/>
        <xdr:cNvSpPr/>
      </xdr:nvSpPr>
      <xdr:spPr>
        <a:xfrm>
          <a:off x="14335125" y="6267451"/>
          <a:ext cx="3009900" cy="371474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上下水道局　料金課</a:t>
          </a:r>
        </a:p>
      </xdr:txBody>
    </xdr:sp>
    <xdr:clientData/>
  </xdr:twoCellAnchor>
  <xdr:oneCellAnchor>
    <xdr:from>
      <xdr:col>20</xdr:col>
      <xdr:colOff>260350</xdr:colOff>
      <xdr:row>17</xdr:row>
      <xdr:rowOff>209550</xdr:rowOff>
    </xdr:from>
    <xdr:ext cx="3022600" cy="327025"/>
    <xdr:sp macro="" textlink="">
      <xdr:nvSpPr>
        <xdr:cNvPr id="3" name="テキスト ボックス 2"/>
        <xdr:cNvSpPr txBox="1"/>
      </xdr:nvSpPr>
      <xdr:spPr>
        <a:xfrm>
          <a:off x="14519275" y="6257925"/>
          <a:ext cx="3022600" cy="327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chemeClr val="tx2">
                  <a:lumMod val="60000"/>
                  <a:lumOff val="40000"/>
                </a:schemeClr>
              </a:solidFill>
            </a:rPr>
            <a:t>岸　和　田　市　上　下　水　道　局　　料　金　課</a:t>
          </a:r>
        </a:p>
      </xdr:txBody>
    </xdr:sp>
    <xdr:clientData/>
  </xdr:oneCellAnchor>
  <xdr:twoCellAnchor>
    <xdr:from>
      <xdr:col>1</xdr:col>
      <xdr:colOff>0</xdr:colOff>
      <xdr:row>0</xdr:row>
      <xdr:rowOff>139700</xdr:rowOff>
    </xdr:from>
    <xdr:to>
      <xdr:col>11</xdr:col>
      <xdr:colOff>317500</xdr:colOff>
      <xdr:row>3</xdr:row>
      <xdr:rowOff>101600</xdr:rowOff>
    </xdr:to>
    <xdr:sp macro="" textlink="">
      <xdr:nvSpPr>
        <xdr:cNvPr id="4" name="角丸四角形 3"/>
        <xdr:cNvSpPr/>
      </xdr:nvSpPr>
      <xdr:spPr>
        <a:xfrm>
          <a:off x="1092200" y="139700"/>
          <a:ext cx="6451600" cy="825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　　　　　　　</a:t>
          </a:r>
          <a:r>
            <a:rPr kumimoji="1" lang="ja-JP" altLang="en-US" sz="1800" b="1">
              <a:solidFill>
                <a:sysClr val="windowText" lastClr="000000"/>
              </a:solidFill>
            </a:rPr>
            <a:t>下水道使用料＜用途：</a:t>
          </a:r>
          <a:r>
            <a:rPr kumimoji="1" lang="ja-JP" altLang="en-US" sz="1800" b="1">
              <a:solidFill>
                <a:srgbClr val="0000FF"/>
              </a:solidFill>
            </a:rPr>
            <a:t>一般</a:t>
          </a:r>
          <a:r>
            <a:rPr kumimoji="1" lang="ja-JP" altLang="en-US" sz="1800" b="1">
              <a:solidFill>
                <a:sysClr val="windowText" lastClr="000000"/>
              </a:solidFill>
            </a:rPr>
            <a:t>＞新旧比較計算表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l">
            <a:lnSpc>
              <a:spcPts val="19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　　　　　　　　　　　　　（令和元年１０月１日改定分）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view="pageBreakPreview" zoomScale="75" zoomScaleNormal="75" zoomScaleSheetLayoutView="75" workbookViewId="0">
      <selection activeCell="A6" sqref="A6"/>
    </sheetView>
  </sheetViews>
  <sheetFormatPr defaultColWidth="9" defaultRowHeight="13.5" x14ac:dyDescent="0.15"/>
  <cols>
    <col min="1" max="1" width="14.28515625" style="26" customWidth="1"/>
    <col min="2" max="2" width="13.5703125" style="27" customWidth="1"/>
    <col min="3" max="3" width="3.5703125" style="26" hidden="1" customWidth="1"/>
    <col min="4" max="4" width="11.7109375" style="26" hidden="1" customWidth="1"/>
    <col min="5" max="5" width="3.5703125" style="26" customWidth="1"/>
    <col min="6" max="6" width="3.5703125" style="27" customWidth="1"/>
    <col min="7" max="7" width="7.5703125" style="27" customWidth="1"/>
    <col min="8" max="8" width="3.7109375" style="27" customWidth="1"/>
    <col min="9" max="9" width="15.7109375" style="26" customWidth="1"/>
    <col min="10" max="10" width="11.5703125" style="27" customWidth="1"/>
    <col min="11" max="11" width="20.42578125" style="26" customWidth="1"/>
    <col min="12" max="12" width="20.7109375" style="27" customWidth="1"/>
    <col min="13" max="16384" width="9" style="27"/>
  </cols>
  <sheetData>
    <row r="1" spans="1:21" ht="24.75" customHeight="1" x14ac:dyDescent="0.15"/>
    <row r="2" spans="1:21" ht="24.75" customHeight="1" x14ac:dyDescent="0.15"/>
    <row r="3" spans="1:21" ht="18" customHeight="1" x14ac:dyDescent="0.15"/>
    <row r="4" spans="1:21" ht="45" customHeight="1" thickBot="1" x14ac:dyDescent="0.2">
      <c r="A4" s="28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21" ht="58.5" customHeight="1" x14ac:dyDescent="0.15">
      <c r="A5" s="59" t="s">
        <v>9</v>
      </c>
      <c r="B5" s="29" t="s">
        <v>10</v>
      </c>
      <c r="C5" s="77" t="s">
        <v>9</v>
      </c>
      <c r="D5" s="78"/>
      <c r="E5" s="81" t="s">
        <v>11</v>
      </c>
      <c r="F5" s="82"/>
      <c r="G5" s="82"/>
      <c r="H5" s="77" t="s">
        <v>15</v>
      </c>
      <c r="I5" s="78"/>
      <c r="J5" s="84"/>
      <c r="K5" s="30" t="s">
        <v>13</v>
      </c>
    </row>
    <row r="6" spans="1:21" ht="33" customHeight="1" thickBot="1" x14ac:dyDescent="0.2">
      <c r="A6" s="63">
        <v>25</v>
      </c>
      <c r="B6" s="31">
        <f>VLOOKUP(A6,速算表!A13:H21,5)</f>
        <v>196</v>
      </c>
      <c r="C6" s="79">
        <f>IF(A6&lt;11,1,A6)</f>
        <v>25</v>
      </c>
      <c r="D6" s="80"/>
      <c r="E6" s="79">
        <f>VLOOKUP(C6,速算表!A13:F21,6)</f>
        <v>1310</v>
      </c>
      <c r="F6" s="83"/>
      <c r="G6" s="83"/>
      <c r="H6" s="85">
        <f>IF(A6&gt;0,ROUNDDOWN(B10*C6-E10,-1),0)</f>
        <v>3590</v>
      </c>
      <c r="I6" s="86"/>
      <c r="J6" s="84"/>
      <c r="K6" s="32">
        <f>ROUNDDOWN(H6*1.08,0)</f>
        <v>3877</v>
      </c>
      <c r="L6" s="33"/>
    </row>
    <row r="7" spans="1:21" ht="19.5" customHeight="1" x14ac:dyDescent="0.15">
      <c r="A7" s="58"/>
      <c r="B7" s="68"/>
      <c r="C7" s="68"/>
      <c r="D7" s="68"/>
      <c r="E7" s="68"/>
      <c r="F7" s="68"/>
      <c r="G7" s="68"/>
      <c r="H7" s="74" t="s">
        <v>17</v>
      </c>
      <c r="I7" s="74"/>
      <c r="J7" s="74"/>
      <c r="K7" s="64" t="s">
        <v>20</v>
      </c>
      <c r="L7" s="35"/>
    </row>
    <row r="8" spans="1:21" ht="19.5" customHeight="1" thickBot="1" x14ac:dyDescent="0.2">
      <c r="A8" s="36"/>
      <c r="B8" s="88"/>
      <c r="C8" s="88"/>
      <c r="D8" s="88"/>
      <c r="E8" s="88"/>
      <c r="F8" s="88"/>
      <c r="G8" s="88"/>
      <c r="K8" s="65" t="s">
        <v>19</v>
      </c>
      <c r="L8" s="35"/>
    </row>
    <row r="9" spans="1:21" ht="58.5" customHeight="1" x14ac:dyDescent="0.15">
      <c r="A9" s="37" t="s">
        <v>12</v>
      </c>
      <c r="B9" s="29" t="s">
        <v>10</v>
      </c>
      <c r="C9" s="77" t="s">
        <v>9</v>
      </c>
      <c r="D9" s="78"/>
      <c r="E9" s="81" t="s">
        <v>11</v>
      </c>
      <c r="F9" s="82"/>
      <c r="G9" s="82"/>
      <c r="H9" s="72" t="s">
        <v>16</v>
      </c>
      <c r="I9" s="73"/>
      <c r="J9" s="98"/>
      <c r="K9" s="60" t="s">
        <v>14</v>
      </c>
    </row>
    <row r="10" spans="1:21" ht="29.25" customHeight="1" thickBot="1" x14ac:dyDescent="0.2">
      <c r="A10" s="38">
        <f>A6</f>
        <v>25</v>
      </c>
      <c r="B10" s="39">
        <f>VLOOKUP(A10,速算表!A13:H21,5)</f>
        <v>196</v>
      </c>
      <c r="C10" s="94">
        <f>IF(A10&lt;11,1,A10)</f>
        <v>25</v>
      </c>
      <c r="D10" s="97"/>
      <c r="E10" s="94">
        <f>VLOOKUP(C10,速算表!A13:F21,6)</f>
        <v>1310</v>
      </c>
      <c r="F10" s="95"/>
      <c r="G10" s="95"/>
      <c r="H10" s="70">
        <f>IF(A10&gt;0,ROUNDDOWN(B10*C10-E10,-1),0)</f>
        <v>3590</v>
      </c>
      <c r="I10" s="71"/>
      <c r="J10" s="98"/>
      <c r="K10" s="61">
        <f>ROUNDDOWN(H10*1.1,0)</f>
        <v>3949</v>
      </c>
      <c r="L10" s="33"/>
    </row>
    <row r="11" spans="1:21" ht="20.25" customHeight="1" x14ac:dyDescent="0.15">
      <c r="A11" s="68"/>
      <c r="B11" s="68"/>
      <c r="C11" s="68"/>
      <c r="D11" s="68"/>
      <c r="E11" s="68"/>
      <c r="F11" s="68"/>
      <c r="G11" s="68"/>
      <c r="H11" s="67" t="s">
        <v>17</v>
      </c>
      <c r="I11" s="67"/>
      <c r="K11" s="34" t="s">
        <v>18</v>
      </c>
    </row>
    <row r="12" spans="1:21" ht="19.5" customHeight="1" x14ac:dyDescent="0.15">
      <c r="A12" s="69"/>
      <c r="B12" s="69"/>
      <c r="C12" s="69"/>
      <c r="D12" s="69"/>
      <c r="E12" s="69"/>
      <c r="F12" s="69"/>
      <c r="G12" s="69"/>
      <c r="J12" s="75"/>
      <c r="K12" s="66" t="s">
        <v>21</v>
      </c>
      <c r="L12" s="20"/>
    </row>
    <row r="13" spans="1:21" ht="24.75" customHeight="1" x14ac:dyDescent="0.15">
      <c r="A13" s="40"/>
      <c r="B13" s="41"/>
      <c r="C13" s="96"/>
      <c r="D13" s="96"/>
      <c r="E13" s="42"/>
      <c r="F13" s="43"/>
      <c r="J13" s="75"/>
      <c r="K13" s="44"/>
      <c r="L13" s="23"/>
      <c r="M13" s="22"/>
      <c r="N13" s="22"/>
      <c r="O13" s="22"/>
      <c r="P13" s="21"/>
      <c r="Q13" s="21"/>
      <c r="R13" s="21"/>
      <c r="U13" s="45"/>
    </row>
    <row r="14" spans="1:21" ht="20.25" customHeight="1" x14ac:dyDescent="0.1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44"/>
      <c r="L14" s="23"/>
      <c r="M14" s="22"/>
      <c r="N14" s="22"/>
      <c r="O14" s="22"/>
      <c r="P14" s="21"/>
      <c r="Q14" s="21"/>
      <c r="R14" s="21"/>
      <c r="U14" s="45"/>
    </row>
    <row r="15" spans="1:21" ht="20.25" customHeight="1" x14ac:dyDescent="0.15">
      <c r="A15" s="36"/>
      <c r="B15" s="46"/>
      <c r="C15" s="47"/>
      <c r="D15" s="48"/>
      <c r="E15" s="49"/>
      <c r="F15" s="92"/>
      <c r="G15" s="92"/>
      <c r="H15" s="50"/>
      <c r="I15" s="51"/>
      <c r="J15" s="52"/>
      <c r="K15" s="44"/>
      <c r="L15" s="23"/>
      <c r="M15" s="22"/>
      <c r="N15" s="22"/>
      <c r="O15" s="22"/>
      <c r="P15" s="62"/>
      <c r="Q15" s="21"/>
      <c r="R15" s="21"/>
      <c r="U15" s="45"/>
    </row>
    <row r="16" spans="1:21" ht="20.25" customHeight="1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44"/>
      <c r="L16" s="23"/>
      <c r="M16" s="24"/>
      <c r="N16" s="23"/>
      <c r="O16" s="22"/>
      <c r="P16" s="21"/>
      <c r="Q16" s="21"/>
      <c r="R16" s="21"/>
      <c r="U16" s="45"/>
    </row>
    <row r="17" spans="1:21" ht="20.25" customHeight="1" x14ac:dyDescent="0.15">
      <c r="A17" s="36"/>
      <c r="B17" s="46"/>
      <c r="C17" s="47"/>
      <c r="D17" s="48"/>
      <c r="E17" s="49"/>
      <c r="F17" s="92"/>
      <c r="G17" s="92"/>
      <c r="H17" s="50"/>
      <c r="I17" s="51"/>
      <c r="J17" s="52"/>
      <c r="K17" s="44"/>
      <c r="L17" s="23"/>
      <c r="M17" s="22"/>
      <c r="N17" s="22"/>
      <c r="O17" s="22"/>
      <c r="P17" s="21"/>
      <c r="Q17" s="21"/>
      <c r="R17" s="21"/>
      <c r="U17" s="45"/>
    </row>
    <row r="18" spans="1:21" ht="20.25" customHeight="1" x14ac:dyDescent="0.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44"/>
      <c r="L18" s="23"/>
      <c r="M18" s="22"/>
      <c r="N18" s="22"/>
      <c r="O18" s="22"/>
      <c r="P18" s="21"/>
      <c r="Q18" s="21"/>
      <c r="R18" s="21"/>
      <c r="U18" s="45"/>
    </row>
    <row r="19" spans="1:21" ht="20.25" customHeight="1" x14ac:dyDescent="0.15">
      <c r="A19" s="36"/>
      <c r="B19" s="46"/>
      <c r="C19" s="47"/>
      <c r="D19" s="36"/>
      <c r="E19" s="93"/>
      <c r="F19" s="93"/>
      <c r="G19" s="93"/>
      <c r="H19" s="53"/>
      <c r="I19" s="54"/>
      <c r="J19" s="52"/>
      <c r="K19" s="44"/>
      <c r="L19" s="23"/>
      <c r="M19" s="24"/>
      <c r="N19" s="23"/>
      <c r="O19" s="22"/>
      <c r="P19" s="21"/>
      <c r="Q19" s="21"/>
      <c r="R19" s="21"/>
      <c r="U19" s="45"/>
    </row>
    <row r="20" spans="1:21" ht="20.25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44"/>
      <c r="L20" s="23"/>
      <c r="M20" s="24"/>
      <c r="N20" s="23"/>
      <c r="O20" s="22"/>
      <c r="P20" s="21"/>
      <c r="Q20" s="21"/>
      <c r="R20" s="21"/>
      <c r="U20" s="45"/>
    </row>
    <row r="21" spans="1:21" ht="34.5" customHeight="1" x14ac:dyDescent="0.15">
      <c r="A21" s="55"/>
      <c r="B21" s="46"/>
      <c r="C21" s="47"/>
      <c r="D21" s="56"/>
      <c r="E21" s="47"/>
      <c r="F21" s="91"/>
      <c r="G21" s="91"/>
      <c r="H21" s="91"/>
      <c r="I21" s="91"/>
      <c r="J21" s="57"/>
      <c r="K21" s="44"/>
      <c r="L21" s="25"/>
      <c r="M21" s="22"/>
      <c r="N21" s="22"/>
      <c r="O21" s="22"/>
      <c r="P21" s="21"/>
      <c r="Q21" s="21"/>
      <c r="R21" s="21"/>
      <c r="U21" s="45"/>
    </row>
    <row r="22" spans="1:21" ht="19.5" customHeight="1" x14ac:dyDescent="0.15">
      <c r="I22" s="87"/>
      <c r="J22" s="87"/>
      <c r="L22" s="23"/>
      <c r="M22" s="22"/>
      <c r="N22" s="22"/>
      <c r="O22" s="22"/>
      <c r="P22" s="21"/>
      <c r="Q22" s="21"/>
      <c r="R22" s="21"/>
      <c r="U22" s="45"/>
    </row>
  </sheetData>
  <sheetProtection algorithmName="SHA-512" hashValue="2NYF2JfJM34wiyX1V+QA1+iq4ciWjsqgcJOgzxQ5w4sdr9X3yZQTg7mINDmsjqYUBLNSgqgVxMDIFRT9iOnvqA==" saltValue="XMF/rHaxeF74KTPliqckhQ==" spinCount="100000" sheet="1" objects="1" scenarios="1" selectLockedCells="1"/>
  <protectedRanges>
    <protectedRange sqref="A6:A7" name="範囲1"/>
  </protectedRanges>
  <mergeCells count="30">
    <mergeCell ref="I22:J22"/>
    <mergeCell ref="B7:G8"/>
    <mergeCell ref="A20:J20"/>
    <mergeCell ref="A18:J18"/>
    <mergeCell ref="A16:J16"/>
    <mergeCell ref="C9:D9"/>
    <mergeCell ref="F21:I21"/>
    <mergeCell ref="F15:G15"/>
    <mergeCell ref="E19:G19"/>
    <mergeCell ref="F17:G17"/>
    <mergeCell ref="E9:G9"/>
    <mergeCell ref="E10:G10"/>
    <mergeCell ref="A14:J14"/>
    <mergeCell ref="C13:D13"/>
    <mergeCell ref="C10:D10"/>
    <mergeCell ref="J9:J10"/>
    <mergeCell ref="B4:K4"/>
    <mergeCell ref="C5:D5"/>
    <mergeCell ref="C6:D6"/>
    <mergeCell ref="E5:G5"/>
    <mergeCell ref="E6:G6"/>
    <mergeCell ref="J5:J6"/>
    <mergeCell ref="H6:I6"/>
    <mergeCell ref="H5:I5"/>
    <mergeCell ref="H11:I11"/>
    <mergeCell ref="A11:G12"/>
    <mergeCell ref="H10:I10"/>
    <mergeCell ref="H9:I9"/>
    <mergeCell ref="H7:J7"/>
    <mergeCell ref="J12:J13"/>
  </mergeCells>
  <phoneticPr fontId="2"/>
  <pageMargins left="0.59" right="0.35" top="0.7" bottom="0.65" header="0.51200000000000001" footer="0.51200000000000001"/>
  <pageSetup paperSize="9" orientation="landscape" r:id="rId1"/>
  <headerFooter alignWithMargins="0"/>
  <colBreaks count="1" manualBreakCount="1">
    <brk id="12" max="1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8" sqref="E8"/>
    </sheetView>
  </sheetViews>
  <sheetFormatPr defaultRowHeight="13.5" x14ac:dyDescent="0.15"/>
  <cols>
    <col min="1" max="5" width="9" style="1"/>
    <col min="6" max="6" width="9" style="2"/>
    <col min="7" max="8" width="9" style="1"/>
  </cols>
  <sheetData>
    <row r="1" spans="1:8" ht="18" customHeight="1" x14ac:dyDescent="0.15">
      <c r="A1" s="99" t="s">
        <v>0</v>
      </c>
      <c r="B1" s="99"/>
      <c r="C1" s="99"/>
      <c r="D1" s="3" t="s">
        <v>1</v>
      </c>
      <c r="E1" s="3" t="s">
        <v>2</v>
      </c>
      <c r="F1" s="4" t="s">
        <v>3</v>
      </c>
      <c r="G1" s="3" t="s">
        <v>4</v>
      </c>
      <c r="H1" s="3" t="s">
        <v>5</v>
      </c>
    </row>
    <row r="2" spans="1:8" ht="18" customHeight="1" x14ac:dyDescent="0.15">
      <c r="A2" s="11">
        <v>1</v>
      </c>
      <c r="B2" s="12" t="s">
        <v>6</v>
      </c>
      <c r="C2" s="13">
        <v>10</v>
      </c>
      <c r="D2" s="5">
        <v>850</v>
      </c>
      <c r="E2" s="5">
        <v>850</v>
      </c>
      <c r="F2" s="6">
        <v>0</v>
      </c>
      <c r="G2" s="5"/>
      <c r="H2" s="5"/>
    </row>
    <row r="3" spans="1:8" ht="18" customHeight="1" x14ac:dyDescent="0.15">
      <c r="A3" s="14">
        <v>11</v>
      </c>
      <c r="B3" s="15" t="s">
        <v>6</v>
      </c>
      <c r="C3" s="16">
        <v>20</v>
      </c>
      <c r="D3" s="7">
        <v>130</v>
      </c>
      <c r="E3" s="7">
        <v>130</v>
      </c>
      <c r="F3" s="8">
        <f>C3*D3-((C3-C2)*D3+D2)</f>
        <v>450</v>
      </c>
      <c r="G3" s="7">
        <v>0</v>
      </c>
      <c r="H3" s="7" t="str">
        <f>IF(G3*E3-F3&gt;0,ROUNDDOWN((G3*E3-F3)*1.05,-1),"")</f>
        <v/>
      </c>
    </row>
    <row r="4" spans="1:8" ht="18" customHeight="1" x14ac:dyDescent="0.15">
      <c r="A4" s="14">
        <v>21</v>
      </c>
      <c r="B4" s="15" t="s">
        <v>6</v>
      </c>
      <c r="C4" s="16">
        <v>30</v>
      </c>
      <c r="D4" s="7">
        <v>159</v>
      </c>
      <c r="E4" s="7">
        <v>159</v>
      </c>
      <c r="F4" s="8">
        <f t="shared" ref="F4:F9" si="0">C4*D4-((C4-C3)*D4+C3*D3-F3)</f>
        <v>1030</v>
      </c>
      <c r="G4" s="7">
        <v>0</v>
      </c>
      <c r="H4" s="7" t="str">
        <f t="shared" ref="H4:H9" si="1">IF(G4*E4-F4&gt;0,ROUNDDOWN((G4*E4-F4)*1.05,-1),"")</f>
        <v/>
      </c>
    </row>
    <row r="5" spans="1:8" ht="18" customHeight="1" x14ac:dyDescent="0.15">
      <c r="A5" s="14">
        <v>31</v>
      </c>
      <c r="B5" s="15" t="s">
        <v>6</v>
      </c>
      <c r="C5" s="16">
        <v>50</v>
      </c>
      <c r="D5" s="7">
        <v>210</v>
      </c>
      <c r="E5" s="7">
        <v>210</v>
      </c>
      <c r="F5" s="8">
        <f t="shared" si="0"/>
        <v>2560</v>
      </c>
      <c r="G5" s="7">
        <v>0</v>
      </c>
      <c r="H5" s="7" t="str">
        <f t="shared" si="1"/>
        <v/>
      </c>
    </row>
    <row r="6" spans="1:8" ht="18" customHeight="1" x14ac:dyDescent="0.15">
      <c r="A6" s="14">
        <v>51</v>
      </c>
      <c r="B6" s="15" t="s">
        <v>6</v>
      </c>
      <c r="C6" s="16">
        <v>100</v>
      </c>
      <c r="D6" s="7">
        <v>229</v>
      </c>
      <c r="E6" s="7">
        <v>229</v>
      </c>
      <c r="F6" s="8">
        <f t="shared" si="0"/>
        <v>3510</v>
      </c>
      <c r="G6" s="7">
        <v>0</v>
      </c>
      <c r="H6" s="7" t="str">
        <f t="shared" si="1"/>
        <v/>
      </c>
    </row>
    <row r="7" spans="1:8" ht="18" customHeight="1" x14ac:dyDescent="0.15">
      <c r="A7" s="14">
        <v>101</v>
      </c>
      <c r="B7" s="15" t="s">
        <v>6</v>
      </c>
      <c r="C7" s="16">
        <v>500</v>
      </c>
      <c r="D7" s="7">
        <v>254</v>
      </c>
      <c r="E7" s="7">
        <v>254</v>
      </c>
      <c r="F7" s="8">
        <f t="shared" si="0"/>
        <v>6010</v>
      </c>
      <c r="G7" s="7">
        <v>0</v>
      </c>
      <c r="H7" s="7" t="str">
        <f t="shared" si="1"/>
        <v/>
      </c>
    </row>
    <row r="8" spans="1:8" ht="18" customHeight="1" x14ac:dyDescent="0.15">
      <c r="A8" s="14">
        <v>501</v>
      </c>
      <c r="B8" s="15" t="s">
        <v>6</v>
      </c>
      <c r="C8" s="16">
        <v>1000</v>
      </c>
      <c r="D8" s="7">
        <v>256</v>
      </c>
      <c r="E8" s="7">
        <v>256</v>
      </c>
      <c r="F8" s="8">
        <f t="shared" si="0"/>
        <v>7010</v>
      </c>
      <c r="G8" s="7">
        <v>0</v>
      </c>
      <c r="H8" s="7" t="str">
        <f t="shared" si="1"/>
        <v/>
      </c>
    </row>
    <row r="9" spans="1:8" ht="18" customHeight="1" x14ac:dyDescent="0.15">
      <c r="A9" s="17">
        <v>1001</v>
      </c>
      <c r="B9" s="18" t="s">
        <v>6</v>
      </c>
      <c r="C9" s="19">
        <v>10000</v>
      </c>
      <c r="D9" s="9">
        <v>261</v>
      </c>
      <c r="E9" s="9">
        <v>261</v>
      </c>
      <c r="F9" s="10">
        <f t="shared" si="0"/>
        <v>12010</v>
      </c>
      <c r="G9" s="9">
        <v>0</v>
      </c>
      <c r="H9" s="9" t="str">
        <f t="shared" si="1"/>
        <v/>
      </c>
    </row>
    <row r="10" spans="1:8" ht="15" customHeight="1" x14ac:dyDescent="0.15">
      <c r="A10" s="2" t="s">
        <v>7</v>
      </c>
      <c r="B10" s="2"/>
      <c r="C10" s="2"/>
    </row>
    <row r="11" spans="1:8" ht="15" customHeight="1" x14ac:dyDescent="0.15">
      <c r="A11" s="2"/>
      <c r="B11" s="2"/>
      <c r="C11" s="2"/>
    </row>
    <row r="12" spans="1:8" ht="15" customHeight="1" x14ac:dyDescent="0.15">
      <c r="A12" s="2"/>
      <c r="B12" s="2"/>
      <c r="C12" s="2"/>
    </row>
    <row r="13" spans="1:8" ht="18" customHeight="1" x14ac:dyDescent="0.15">
      <c r="A13" s="100" t="s">
        <v>0</v>
      </c>
      <c r="B13" s="100"/>
      <c r="C13" s="100"/>
      <c r="D13" s="3" t="s">
        <v>1</v>
      </c>
      <c r="E13" s="3" t="s">
        <v>2</v>
      </c>
      <c r="F13" s="4" t="s">
        <v>3</v>
      </c>
      <c r="G13" s="3" t="s">
        <v>4</v>
      </c>
      <c r="H13" s="3" t="s">
        <v>5</v>
      </c>
    </row>
    <row r="14" spans="1:8" ht="18" customHeight="1" x14ac:dyDescent="0.15">
      <c r="A14" s="11">
        <v>1</v>
      </c>
      <c r="B14" s="12" t="s">
        <v>6</v>
      </c>
      <c r="C14" s="13">
        <v>10</v>
      </c>
      <c r="D14" s="5">
        <v>1050</v>
      </c>
      <c r="E14" s="5">
        <f>D14</f>
        <v>1050</v>
      </c>
      <c r="F14" s="6">
        <v>0</v>
      </c>
      <c r="G14" s="5"/>
      <c r="H14" s="5"/>
    </row>
    <row r="15" spans="1:8" ht="18" customHeight="1" x14ac:dyDescent="0.15">
      <c r="A15" s="14">
        <v>11</v>
      </c>
      <c r="B15" s="15" t="s">
        <v>6</v>
      </c>
      <c r="C15" s="16">
        <v>20</v>
      </c>
      <c r="D15" s="7">
        <v>156</v>
      </c>
      <c r="E15" s="7">
        <f t="shared" ref="E15:E21" si="2">D15</f>
        <v>156</v>
      </c>
      <c r="F15" s="8">
        <f>C15*D15-((C15-C14)*D15+D14)</f>
        <v>510</v>
      </c>
      <c r="G15" s="7">
        <v>0</v>
      </c>
      <c r="H15" s="7" t="str">
        <f>IF(G15*E15-F15&gt;0,ROUNDDOWN((G15*E15-F15)*1.05,-1),"")</f>
        <v/>
      </c>
    </row>
    <row r="16" spans="1:8" ht="18" customHeight="1" x14ac:dyDescent="0.15">
      <c r="A16" s="14">
        <v>21</v>
      </c>
      <c r="B16" s="15" t="s">
        <v>6</v>
      </c>
      <c r="C16" s="16">
        <v>30</v>
      </c>
      <c r="D16" s="7">
        <v>196</v>
      </c>
      <c r="E16" s="7">
        <f t="shared" si="2"/>
        <v>196</v>
      </c>
      <c r="F16" s="8">
        <f t="shared" ref="F16:F21" si="3">C16*D16-((C16-C15)*D16+C15*D15-F15)</f>
        <v>1310</v>
      </c>
      <c r="G16" s="7">
        <v>0</v>
      </c>
      <c r="H16" s="7" t="str">
        <f t="shared" ref="H16:H21" si="4">IF(G16*E16-F16&gt;0,ROUNDDOWN((G16*E16-F16)*1.05,-1),"")</f>
        <v/>
      </c>
    </row>
    <row r="17" spans="1:8" ht="18" customHeight="1" x14ac:dyDescent="0.15">
      <c r="A17" s="14">
        <v>31</v>
      </c>
      <c r="B17" s="15" t="s">
        <v>6</v>
      </c>
      <c r="C17" s="16">
        <v>50</v>
      </c>
      <c r="D17" s="7">
        <v>212</v>
      </c>
      <c r="E17" s="7">
        <f t="shared" si="2"/>
        <v>212</v>
      </c>
      <c r="F17" s="8">
        <f t="shared" si="3"/>
        <v>1790</v>
      </c>
      <c r="G17" s="7">
        <v>0</v>
      </c>
      <c r="H17" s="7" t="str">
        <f t="shared" si="4"/>
        <v/>
      </c>
    </row>
    <row r="18" spans="1:8" ht="18" customHeight="1" x14ac:dyDescent="0.15">
      <c r="A18" s="14">
        <v>51</v>
      </c>
      <c r="B18" s="15" t="s">
        <v>6</v>
      </c>
      <c r="C18" s="16">
        <v>100</v>
      </c>
      <c r="D18" s="7">
        <v>286</v>
      </c>
      <c r="E18" s="7">
        <f t="shared" si="2"/>
        <v>286</v>
      </c>
      <c r="F18" s="8">
        <f t="shared" si="3"/>
        <v>5490</v>
      </c>
      <c r="G18" s="7">
        <v>0</v>
      </c>
      <c r="H18" s="7" t="str">
        <f t="shared" si="4"/>
        <v/>
      </c>
    </row>
    <row r="19" spans="1:8" ht="18" customHeight="1" x14ac:dyDescent="0.15">
      <c r="A19" s="14">
        <v>101</v>
      </c>
      <c r="B19" s="15" t="s">
        <v>6</v>
      </c>
      <c r="C19" s="16">
        <v>500</v>
      </c>
      <c r="D19" s="7">
        <v>312</v>
      </c>
      <c r="E19" s="7">
        <f t="shared" si="2"/>
        <v>312</v>
      </c>
      <c r="F19" s="8">
        <f t="shared" si="3"/>
        <v>8090</v>
      </c>
      <c r="G19" s="7">
        <v>0</v>
      </c>
      <c r="H19" s="7" t="str">
        <f t="shared" si="4"/>
        <v/>
      </c>
    </row>
    <row r="20" spans="1:8" ht="18" customHeight="1" x14ac:dyDescent="0.15">
      <c r="A20" s="14">
        <v>501</v>
      </c>
      <c r="B20" s="15" t="s">
        <v>6</v>
      </c>
      <c r="C20" s="16">
        <v>1000</v>
      </c>
      <c r="D20" s="7">
        <v>321</v>
      </c>
      <c r="E20" s="7">
        <f t="shared" si="2"/>
        <v>321</v>
      </c>
      <c r="F20" s="8">
        <f t="shared" si="3"/>
        <v>12590</v>
      </c>
      <c r="G20" s="7">
        <v>0</v>
      </c>
      <c r="H20" s="7" t="str">
        <f t="shared" si="4"/>
        <v/>
      </c>
    </row>
    <row r="21" spans="1:8" ht="18" customHeight="1" x14ac:dyDescent="0.15">
      <c r="A21" s="17">
        <v>1001</v>
      </c>
      <c r="B21" s="18" t="s">
        <v>6</v>
      </c>
      <c r="C21" s="19">
        <v>10000</v>
      </c>
      <c r="D21" s="9">
        <v>332</v>
      </c>
      <c r="E21" s="9">
        <f t="shared" si="2"/>
        <v>332</v>
      </c>
      <c r="F21" s="10">
        <f t="shared" si="3"/>
        <v>23590</v>
      </c>
      <c r="G21" s="9">
        <v>0</v>
      </c>
      <c r="H21" s="9" t="str">
        <f t="shared" si="4"/>
        <v/>
      </c>
    </row>
    <row r="22" spans="1:8" x14ac:dyDescent="0.15">
      <c r="A22" s="1" t="s">
        <v>8</v>
      </c>
    </row>
  </sheetData>
  <sheetProtection password="DEE7" sheet="1" objects="1" scenarios="1"/>
  <mergeCells count="2">
    <mergeCell ref="A1:C1"/>
    <mergeCell ref="A13:C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計算表</vt:lpstr>
      <vt:lpstr>速算表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User</cp:lastModifiedBy>
  <cp:lastPrinted>2014-03-13T05:21:36Z</cp:lastPrinted>
  <dcterms:created xsi:type="dcterms:W3CDTF">2007-05-25T02:25:01Z</dcterms:created>
  <dcterms:modified xsi:type="dcterms:W3CDTF">2019-09-18T01:54:20Z</dcterms:modified>
</cp:coreProperties>
</file>