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3872\Desktop\１０％パターン確認用\新旧比較表（写）\"/>
    </mc:Choice>
  </mc:AlternateContent>
  <bookViews>
    <workbookView xWindow="-45" yWindow="-30" windowWidth="9675" windowHeight="9195"/>
  </bookViews>
  <sheets>
    <sheet name="計算表" sheetId="1" r:id="rId1"/>
    <sheet name="速算表" sheetId="2" state="hidden" r:id="rId2"/>
  </sheets>
  <definedNames>
    <definedName name="_xlnm.Print_Area" localSheetId="0">計算表!$A$1:$AF$22</definedName>
  </definedNames>
  <calcPr calcId="162913"/>
</workbook>
</file>

<file path=xl/calcChain.xml><?xml version="1.0" encoding="utf-8"?>
<calcChain xmlns="http://schemas.openxmlformats.org/spreadsheetml/2006/main">
  <c r="B6" i="1" l="1"/>
  <c r="B10" i="1" s="1"/>
  <c r="C10" i="1" s="1"/>
  <c r="E22" i="2"/>
  <c r="E16" i="2"/>
  <c r="E20" i="2"/>
  <c r="F17" i="2"/>
  <c r="F18" i="2"/>
  <c r="F19" i="2"/>
  <c r="F20" i="2" s="1"/>
  <c r="F4" i="2"/>
  <c r="F5" i="2"/>
  <c r="F6" i="2"/>
  <c r="F7" i="2" s="1"/>
  <c r="E23" i="2"/>
  <c r="E21" i="2"/>
  <c r="E19" i="2"/>
  <c r="H19" i="2" s="1"/>
  <c r="E18" i="2"/>
  <c r="E17" i="2"/>
  <c r="H17" i="2" s="1"/>
  <c r="H18" i="2"/>
  <c r="H4" i="2"/>
  <c r="H5" i="2"/>
  <c r="C6" i="1"/>
  <c r="F6" i="1" s="1"/>
  <c r="H20" i="2" l="1"/>
  <c r="F21" i="2"/>
  <c r="H7" i="2"/>
  <c r="F8" i="2"/>
  <c r="F10" i="1"/>
  <c r="J10" i="1" s="1"/>
  <c r="M10" i="1" s="1"/>
  <c r="I10" i="1"/>
  <c r="H6" i="2"/>
  <c r="I6" i="1"/>
  <c r="J6" i="1" s="1"/>
  <c r="M6" i="1" s="1"/>
  <c r="H8" i="2" l="1"/>
  <c r="F9" i="2"/>
  <c r="H21" i="2"/>
  <c r="F22" i="2"/>
  <c r="F23" i="2" l="1"/>
  <c r="H23" i="2" s="1"/>
  <c r="H22" i="2"/>
  <c r="H9" i="2"/>
  <c r="F10" i="2"/>
  <c r="H10" i="2" s="1"/>
</calcChain>
</file>

<file path=xl/sharedStrings.xml><?xml version="1.0" encoding="utf-8"?>
<sst xmlns="http://schemas.openxmlformats.org/spreadsheetml/2006/main" count="49" uniqueCount="23">
  <si>
    <t>汚水量</t>
  </si>
  <si>
    <t>金額</t>
  </si>
  <si>
    <t>単価</t>
  </si>
  <si>
    <t>速算控除</t>
  </si>
  <si>
    <t>量</t>
  </si>
  <si>
    <t>使用料</t>
  </si>
  <si>
    <t>以上</t>
  </si>
  <si>
    <t>（旧）</t>
    <rPh sb="1" eb="2">
      <t>キュウ</t>
    </rPh>
    <phoneticPr fontId="2"/>
  </si>
  <si>
    <t>(新)</t>
    <rPh sb="1" eb="2">
      <t>シン</t>
    </rPh>
    <phoneticPr fontId="2"/>
  </si>
  <si>
    <t>一戸平均水量算出時は少数点以下切り上げ</t>
    <rPh sb="0" eb="2">
      <t>イチコ</t>
    </rPh>
    <rPh sb="2" eb="4">
      <t>ヘイキン</t>
    </rPh>
    <rPh sb="4" eb="6">
      <t>スイリョウ</t>
    </rPh>
    <rPh sb="6" eb="8">
      <t>サンシュツ</t>
    </rPh>
    <rPh sb="8" eb="9">
      <t>ジ</t>
    </rPh>
    <rPh sb="10" eb="12">
      <t>ショウスウ</t>
    </rPh>
    <rPh sb="12" eb="13">
      <t>テン</t>
    </rPh>
    <rPh sb="13" eb="15">
      <t>イカ</t>
    </rPh>
    <rPh sb="15" eb="16">
      <t>キ</t>
    </rPh>
    <rPh sb="17" eb="18">
      <t>ア</t>
    </rPh>
    <phoneticPr fontId="2"/>
  </si>
  <si>
    <t>排除汚水量
（使用水量）
：１ヶ月</t>
    <rPh sb="0" eb="2">
      <t>ハイジョ</t>
    </rPh>
    <rPh sb="2" eb="3">
      <t>キタナ</t>
    </rPh>
    <rPh sb="3" eb="4">
      <t>ミズ</t>
    </rPh>
    <rPh sb="4" eb="5">
      <t>リョウ</t>
    </rPh>
    <rPh sb="7" eb="9">
      <t>シヨウ</t>
    </rPh>
    <rPh sb="9" eb="11">
      <t>スイリョウ</t>
    </rPh>
    <rPh sb="14" eb="17">
      <t>イッカゲツ</t>
    </rPh>
    <phoneticPr fontId="2"/>
  </si>
  <si>
    <t>単価</t>
    <rPh sb="0" eb="2">
      <t>タンカ</t>
    </rPh>
    <phoneticPr fontId="2"/>
  </si>
  <si>
    <t>簡易計算定数</t>
    <rPh sb="0" eb="2">
      <t>カンイ</t>
    </rPh>
    <rPh sb="2" eb="4">
      <t>ケイサン</t>
    </rPh>
    <rPh sb="4" eb="6">
      <t>テイスウ</t>
    </rPh>
    <phoneticPr fontId="2"/>
  </si>
  <si>
    <t>連共用者数</t>
    <rPh sb="0" eb="1">
      <t>レン</t>
    </rPh>
    <rPh sb="1" eb="2">
      <t>キョウ</t>
    </rPh>
    <rPh sb="2" eb="3">
      <t>ヨウ</t>
    </rPh>
    <rPh sb="3" eb="4">
      <t>シャ</t>
    </rPh>
    <rPh sb="4" eb="5">
      <t>スウ</t>
    </rPh>
    <phoneticPr fontId="2"/>
  </si>
  <si>
    <t>旧）下水道使用料
　　　　　（税込）</t>
    <rPh sb="0" eb="1">
      <t>キュウ</t>
    </rPh>
    <rPh sb="2" eb="4">
      <t>ゲスイ</t>
    </rPh>
    <rPh sb="4" eb="5">
      <t>ドウ</t>
    </rPh>
    <rPh sb="5" eb="7">
      <t>シヨウ</t>
    </rPh>
    <rPh sb="7" eb="8">
      <t>リョウ</t>
    </rPh>
    <rPh sb="15" eb="17">
      <t>ゼイコ</t>
    </rPh>
    <phoneticPr fontId="2"/>
  </si>
  <si>
    <t>新）下水道使用料
　　　　　（税込）</t>
    <rPh sb="0" eb="1">
      <t>シン</t>
    </rPh>
    <rPh sb="2" eb="4">
      <t>ゲスイ</t>
    </rPh>
    <rPh sb="4" eb="5">
      <t>ドウ</t>
    </rPh>
    <rPh sb="5" eb="7">
      <t>シヨウ</t>
    </rPh>
    <rPh sb="7" eb="8">
      <t>リョウ</t>
    </rPh>
    <rPh sb="15" eb="17">
      <t>ゼイコ</t>
    </rPh>
    <phoneticPr fontId="2"/>
  </si>
  <si>
    <t>旧）下水道使用料
　　　　（税抜）</t>
    <rPh sb="0" eb="1">
      <t>キュウ</t>
    </rPh>
    <rPh sb="2" eb="8">
      <t>ゲスイドウシヨウリョウ</t>
    </rPh>
    <rPh sb="14" eb="15">
      <t>ゼイ</t>
    </rPh>
    <rPh sb="15" eb="16">
      <t>ヌ</t>
    </rPh>
    <phoneticPr fontId="2"/>
  </si>
  <si>
    <t>新）下水道使用料
　　　　（税抜）</t>
    <rPh sb="0" eb="1">
      <t>シン</t>
    </rPh>
    <rPh sb="2" eb="8">
      <t>ゲスイドウシヨウリョウ</t>
    </rPh>
    <rPh sb="14" eb="15">
      <t>ゼイ</t>
    </rPh>
    <rPh sb="15" eb="16">
      <t>ヌ</t>
    </rPh>
    <phoneticPr fontId="2"/>
  </si>
  <si>
    <t>（10円未満切り捨て）</t>
    <phoneticPr fontId="2"/>
  </si>
  <si>
    <t>一戸平均汚水量
(切り上げ)</t>
    <rPh sb="0" eb="2">
      <t>イッコ</t>
    </rPh>
    <rPh sb="2" eb="4">
      <t>ヘイキン</t>
    </rPh>
    <rPh sb="4" eb="5">
      <t>ヨゴ</t>
    </rPh>
    <rPh sb="5" eb="7">
      <t>スイリョウ</t>
    </rPh>
    <rPh sb="9" eb="10">
      <t>キ</t>
    </rPh>
    <rPh sb="11" eb="12">
      <t>ア</t>
    </rPh>
    <phoneticPr fontId="2"/>
  </si>
  <si>
    <t>一戸平均      汚水量</t>
    <rPh sb="0" eb="2">
      <t>イチコ</t>
    </rPh>
    <rPh sb="2" eb="4">
      <t>ヘイキン</t>
    </rPh>
    <rPh sb="10" eb="11">
      <t>ヨゴ</t>
    </rPh>
    <rPh sb="11" eb="13">
      <t>スイリョウ</t>
    </rPh>
    <phoneticPr fontId="2"/>
  </si>
  <si>
    <t>（1円未満切り捨て）
※消費税率８％</t>
    <rPh sb="12" eb="15">
      <t>ショウヒゼイ</t>
    </rPh>
    <rPh sb="15" eb="16">
      <t>リツ</t>
    </rPh>
    <phoneticPr fontId="2"/>
  </si>
  <si>
    <t>（1円未満切り捨て）
※消費税率１０％</t>
    <rPh sb="12" eb="15">
      <t>ショウヒゼイ</t>
    </rPh>
    <rPh sb="15" eb="16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</si>
</sst>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;[Red]\-#,##0.00\ "/>
    <numFmt numFmtId="177" formatCode="#,##0_ ;[Red]\-#,##0\ "/>
    <numFmt numFmtId="178" formatCode="#,##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4"/>
      <name val="ＭＳ ゴシック"/>
      <family val="3"/>
      <charset val="128"/>
    </font>
    <font>
      <sz val="24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38" fontId="3" fillId="0" borderId="2" xfId="1" applyFont="1" applyBorder="1">
      <alignment vertical="center"/>
    </xf>
    <xf numFmtId="0" fontId="3" fillId="0" borderId="3" xfId="0" applyFont="1" applyBorder="1">
      <alignment vertical="center"/>
    </xf>
    <xf numFmtId="38" fontId="3" fillId="0" borderId="3" xfId="1" applyFont="1" applyBorder="1">
      <alignment vertical="center"/>
    </xf>
    <xf numFmtId="0" fontId="3" fillId="0" borderId="4" xfId="0" applyFont="1" applyBorder="1">
      <alignment vertical="center"/>
    </xf>
    <xf numFmtId="38" fontId="3" fillId="0" borderId="4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38" fontId="6" fillId="2" borderId="14" xfId="1" applyFont="1" applyFill="1" applyBorder="1" applyAlignment="1">
      <alignment horizontal="center"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38" fontId="4" fillId="0" borderId="0" xfId="1" applyFont="1" applyAlignment="1">
      <alignment horizontal="left" vertical="center"/>
    </xf>
    <xf numFmtId="38" fontId="6" fillId="2" borderId="14" xfId="1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8" fontId="8" fillId="0" borderId="0" xfId="1" applyFont="1" applyFill="1" applyBorder="1">
      <alignment vertical="center"/>
    </xf>
    <xf numFmtId="38" fontId="9" fillId="0" borderId="0" xfId="1" applyFont="1" applyFill="1" applyBorder="1">
      <alignment vertical="center"/>
    </xf>
    <xf numFmtId="0" fontId="4" fillId="0" borderId="0" xfId="0" applyFont="1" applyFill="1" applyBorder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0" xfId="0" applyNumberFormat="1" applyFont="1" applyFill="1" applyBorder="1">
      <alignment vertical="center"/>
    </xf>
    <xf numFmtId="38" fontId="9" fillId="0" borderId="0" xfId="1" applyFont="1" applyFill="1" applyBorder="1" applyAlignment="1">
      <alignment horizontal="center" vertical="center"/>
    </xf>
    <xf numFmtId="38" fontId="6" fillId="0" borderId="0" xfId="1" applyFont="1" applyFill="1" applyBorder="1">
      <alignment vertical="center"/>
    </xf>
    <xf numFmtId="49" fontId="9" fillId="0" borderId="0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7" fillId="0" borderId="0" xfId="1" applyFont="1" applyFill="1" applyBorder="1">
      <alignment vertical="center"/>
    </xf>
    <xf numFmtId="0" fontId="7" fillId="0" borderId="0" xfId="0" applyFont="1" applyFill="1" applyBorder="1">
      <alignment vertical="center"/>
    </xf>
    <xf numFmtId="38" fontId="9" fillId="0" borderId="0" xfId="0" applyNumberFormat="1" applyFont="1" applyFill="1" applyBorder="1">
      <alignment vertical="center"/>
    </xf>
    <xf numFmtId="38" fontId="9" fillId="0" borderId="0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>
      <alignment vertical="center"/>
    </xf>
    <xf numFmtId="38" fontId="11" fillId="0" borderId="0" xfId="1" applyFont="1" applyFill="1" applyBorder="1" applyAlignment="1">
      <alignment horizontal="center" vertical="center"/>
    </xf>
    <xf numFmtId="176" fontId="9" fillId="0" borderId="0" xfId="1" applyNumberFormat="1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38" fontId="3" fillId="3" borderId="21" xfId="1" applyFont="1" applyFill="1" applyBorder="1" applyAlignment="1">
      <alignment horizontal="center" vertical="center"/>
    </xf>
    <xf numFmtId="38" fontId="3" fillId="3" borderId="19" xfId="1" applyFont="1" applyFill="1" applyBorder="1" applyAlignment="1">
      <alignment horizontal="center" vertical="center"/>
    </xf>
    <xf numFmtId="38" fontId="3" fillId="3" borderId="16" xfId="1" applyFont="1" applyFill="1" applyBorder="1" applyAlignment="1">
      <alignment horizontal="center" vertical="center"/>
    </xf>
    <xf numFmtId="38" fontId="3" fillId="3" borderId="20" xfId="1" applyFont="1" applyFill="1" applyBorder="1" applyAlignment="1">
      <alignment horizontal="center" vertical="center"/>
    </xf>
    <xf numFmtId="178" fontId="9" fillId="0" borderId="22" xfId="0" applyNumberFormat="1" applyFont="1" applyBorder="1" applyAlignment="1">
      <alignment horizontal="right" vertical="center" indent="1"/>
    </xf>
    <xf numFmtId="177" fontId="9" fillId="0" borderId="11" xfId="1" applyNumberFormat="1" applyFont="1" applyBorder="1" applyAlignment="1">
      <alignment horizontal="center" vertical="center"/>
    </xf>
    <xf numFmtId="177" fontId="9" fillId="4" borderId="11" xfId="1" applyNumberFormat="1" applyFont="1" applyFill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38" fontId="9" fillId="0" borderId="23" xfId="1" applyFont="1" applyFill="1" applyBorder="1" applyAlignment="1">
      <alignment horizontal="center" vertical="center"/>
    </xf>
    <xf numFmtId="38" fontId="9" fillId="0" borderId="24" xfId="1" applyFont="1" applyFill="1" applyBorder="1" applyAlignment="1">
      <alignment horizontal="right" vertical="center" indent="1"/>
    </xf>
    <xf numFmtId="0" fontId="4" fillId="0" borderId="0" xfId="0" applyFont="1" applyBorder="1" applyAlignment="1">
      <alignment vertical="center"/>
    </xf>
    <xf numFmtId="38" fontId="5" fillId="5" borderId="14" xfId="1" applyFont="1" applyFill="1" applyBorder="1" applyAlignment="1">
      <alignment horizontal="center" vertical="center" wrapText="1"/>
    </xf>
    <xf numFmtId="38" fontId="7" fillId="5" borderId="25" xfId="1" applyFont="1" applyFill="1" applyBorder="1">
      <alignment vertical="center"/>
    </xf>
    <xf numFmtId="38" fontId="5" fillId="0" borderId="14" xfId="1" applyFont="1" applyBorder="1" applyAlignment="1">
      <alignment horizontal="center" vertical="center" wrapText="1"/>
    </xf>
    <xf numFmtId="38" fontId="7" fillId="0" borderId="25" xfId="1" applyFont="1" applyBorder="1">
      <alignment vertical="center"/>
    </xf>
    <xf numFmtId="0" fontId="0" fillId="0" borderId="0" xfId="0" applyAlignment="1">
      <alignment horizontal="left" vertical="top" wrapText="1"/>
    </xf>
    <xf numFmtId="38" fontId="4" fillId="0" borderId="0" xfId="1" applyFont="1" applyBorder="1" applyAlignment="1">
      <alignment horizontal="left" vertical="top" wrapText="1"/>
    </xf>
    <xf numFmtId="0" fontId="4" fillId="0" borderId="0" xfId="0" applyFont="1" applyProtection="1">
      <alignment vertical="center"/>
      <protection locked="0"/>
    </xf>
    <xf numFmtId="177" fontId="9" fillId="2" borderId="26" xfId="1" applyNumberFormat="1" applyFont="1" applyFill="1" applyBorder="1" applyAlignment="1" applyProtection="1">
      <alignment horizontal="right" vertical="center" indent="1"/>
      <protection locked="0"/>
    </xf>
    <xf numFmtId="177" fontId="9" fillId="2" borderId="27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6" fillId="0" borderId="5" xfId="1" applyFont="1" applyBorder="1" applyAlignment="1">
      <alignment horizontal="center" vertical="center" wrapText="1"/>
    </xf>
    <xf numFmtId="38" fontId="6" fillId="0" borderId="7" xfId="1" applyFont="1" applyBorder="1" applyAlignment="1">
      <alignment horizontal="center" vertical="center"/>
    </xf>
    <xf numFmtId="38" fontId="9" fillId="4" borderId="28" xfId="1" applyFont="1" applyFill="1" applyBorder="1" applyAlignment="1">
      <alignment horizontal="right" vertical="center" indent="1"/>
    </xf>
    <xf numFmtId="38" fontId="9" fillId="4" borderId="22" xfId="1" applyFont="1" applyFill="1" applyBorder="1" applyAlignment="1">
      <alignment horizontal="right" vertical="center" inden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178" fontId="9" fillId="0" borderId="11" xfId="0" applyNumberFormat="1" applyFont="1" applyBorder="1" applyAlignment="1">
      <alignment horizontal="center" vertical="center"/>
    </xf>
    <xf numFmtId="178" fontId="9" fillId="0" borderId="12" xfId="0" applyNumberFormat="1" applyFont="1" applyBorder="1" applyAlignment="1">
      <alignment horizontal="center" vertical="center"/>
    </xf>
    <xf numFmtId="178" fontId="9" fillId="0" borderId="13" xfId="0" applyNumberFormat="1" applyFont="1" applyBorder="1" applyAlignment="1">
      <alignment horizontal="center" vertical="center"/>
    </xf>
    <xf numFmtId="38" fontId="14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top"/>
    </xf>
    <xf numFmtId="38" fontId="4" fillId="0" borderId="0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top"/>
    </xf>
    <xf numFmtId="38" fontId="12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4" fillId="0" borderId="0" xfId="1" applyFont="1" applyBorder="1" applyAlignment="1">
      <alignment horizontal="left" vertical="top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9" fillId="4" borderId="11" xfId="1" applyFont="1" applyFill="1" applyBorder="1" applyAlignment="1">
      <alignment horizontal="center" vertical="center"/>
    </xf>
    <xf numFmtId="38" fontId="9" fillId="4" borderId="12" xfId="1" applyFont="1" applyFill="1" applyBorder="1" applyAlignment="1">
      <alignment horizontal="center" vertical="center"/>
    </xf>
    <xf numFmtId="38" fontId="9" fillId="4" borderId="13" xfId="1" applyFont="1" applyFill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9" fillId="0" borderId="12" xfId="1" applyFont="1" applyBorder="1" applyAlignment="1">
      <alignment horizontal="center" vertical="center"/>
    </xf>
    <xf numFmtId="38" fontId="9" fillId="0" borderId="13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0</xdr:row>
      <xdr:rowOff>85725</xdr:rowOff>
    </xdr:from>
    <xdr:to>
      <xdr:col>14</xdr:col>
      <xdr:colOff>485775</xdr:colOff>
      <xdr:row>2</xdr:row>
      <xdr:rowOff>114300</xdr:rowOff>
    </xdr:to>
    <xdr:sp macro="" textlink="">
      <xdr:nvSpPr>
        <xdr:cNvPr id="2058" name="AutoShape 1"/>
        <xdr:cNvSpPr>
          <a:spLocks noChangeArrowheads="1"/>
        </xdr:cNvSpPr>
      </xdr:nvSpPr>
      <xdr:spPr bwMode="auto">
        <a:xfrm>
          <a:off x="1781175" y="85725"/>
          <a:ext cx="10658475" cy="704850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>
            <a:alpha val="14902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876300</xdr:colOff>
      <xdr:row>0</xdr:row>
      <xdr:rowOff>241300</xdr:rowOff>
    </xdr:from>
    <xdr:to>
      <xdr:col>13</xdr:col>
      <xdr:colOff>571500</xdr:colOff>
      <xdr:row>2</xdr:row>
      <xdr:rowOff>12700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057400" y="241300"/>
          <a:ext cx="8712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23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下水道使用料 ＜用途：</a:t>
          </a:r>
          <a:r>
            <a:rPr lang="ja-JP" altLang="en-US" sz="1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共同住宅</a:t>
          </a:r>
          <a:r>
            <a:rPr lang="ja-JP" altLang="en-US" sz="1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＞ 新旧比較計算表</a:t>
          </a: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（令和元年１０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月１日改定分）</a:t>
          </a:r>
          <a:endParaRPr lang="ja-JP" altLang="en-US" sz="1800"/>
        </a:p>
      </xdr:txBody>
    </xdr:sp>
    <xdr:clientData/>
  </xdr:twoCellAnchor>
  <xdr:twoCellAnchor>
    <xdr:from>
      <xdr:col>0</xdr:col>
      <xdr:colOff>266700</xdr:colOff>
      <xdr:row>1</xdr:row>
      <xdr:rowOff>257175</xdr:rowOff>
    </xdr:from>
    <xdr:to>
      <xdr:col>0</xdr:col>
      <xdr:colOff>885825</xdr:colOff>
      <xdr:row>3</xdr:row>
      <xdr:rowOff>114300</xdr:rowOff>
    </xdr:to>
    <xdr:grpSp>
      <xdr:nvGrpSpPr>
        <xdr:cNvPr id="2060" name="Group 3"/>
        <xdr:cNvGrpSpPr>
          <a:grpSpLocks/>
        </xdr:cNvGrpSpPr>
      </xdr:nvGrpSpPr>
      <xdr:grpSpPr bwMode="auto">
        <a:xfrm>
          <a:off x="266700" y="570139"/>
          <a:ext cx="619125" cy="442232"/>
          <a:chOff x="28" y="53"/>
          <a:chExt cx="65" cy="41"/>
        </a:xfrm>
      </xdr:grpSpPr>
      <xdr:sp macro="" textlink="">
        <xdr:nvSpPr>
          <xdr:cNvPr id="2090" name="AutoShape 4"/>
          <xdr:cNvSpPr>
            <a:spLocks noChangeArrowheads="1"/>
          </xdr:cNvSpPr>
        </xdr:nvSpPr>
        <xdr:spPr bwMode="auto">
          <a:xfrm>
            <a:off x="28" y="53"/>
            <a:ext cx="52" cy="40"/>
          </a:xfrm>
          <a:prstGeom prst="wedgeRoundRectCallout">
            <a:avLst>
              <a:gd name="adj1" fmla="val 24361"/>
              <a:gd name="adj2" fmla="val 86667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41" y="60"/>
            <a:ext cx="52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①</a:t>
            </a:r>
            <a:endParaRPr lang="ja-JP" altLang="en-US"/>
          </a:p>
        </xdr:txBody>
      </xdr:sp>
    </xdr:grpSp>
    <xdr:clientData/>
  </xdr:twoCellAnchor>
  <xdr:twoCellAnchor>
    <xdr:from>
      <xdr:col>1</xdr:col>
      <xdr:colOff>114300</xdr:colOff>
      <xdr:row>6</xdr:row>
      <xdr:rowOff>66675</xdr:rowOff>
    </xdr:from>
    <xdr:to>
      <xdr:col>1</xdr:col>
      <xdr:colOff>638175</xdr:colOff>
      <xdr:row>7</xdr:row>
      <xdr:rowOff>104775</xdr:rowOff>
    </xdr:to>
    <xdr:grpSp>
      <xdr:nvGrpSpPr>
        <xdr:cNvPr id="2061" name="Group 6"/>
        <xdr:cNvGrpSpPr>
          <a:grpSpLocks/>
        </xdr:cNvGrpSpPr>
      </xdr:nvGrpSpPr>
      <xdr:grpSpPr bwMode="auto">
        <a:xfrm>
          <a:off x="1311729" y="2420711"/>
          <a:ext cx="523875" cy="446314"/>
          <a:chOff x="124" y="202"/>
          <a:chExt cx="52" cy="40"/>
        </a:xfrm>
      </xdr:grpSpPr>
      <xdr:sp macro="" textlink="">
        <xdr:nvSpPr>
          <xdr:cNvPr id="2088" name="AutoShape 7"/>
          <xdr:cNvSpPr>
            <a:spLocks noChangeArrowheads="1"/>
          </xdr:cNvSpPr>
        </xdr:nvSpPr>
        <xdr:spPr bwMode="auto">
          <a:xfrm>
            <a:off x="124" y="202"/>
            <a:ext cx="52" cy="40"/>
          </a:xfrm>
          <a:prstGeom prst="wedgeRoundRectCallout">
            <a:avLst>
              <a:gd name="adj1" fmla="val -80769"/>
              <a:gd name="adj2" fmla="val -23333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32" name="Text Box 8"/>
          <xdr:cNvSpPr txBox="1">
            <a:spLocks noChangeArrowheads="1"/>
          </xdr:cNvSpPr>
        </xdr:nvSpPr>
        <xdr:spPr bwMode="auto">
          <a:xfrm>
            <a:off x="137" y="209"/>
            <a:ext cx="2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②</a:t>
            </a:r>
            <a:endParaRPr lang="ja-JP" altLang="en-US"/>
          </a:p>
        </xdr:txBody>
      </xdr:sp>
    </xdr:grpSp>
    <xdr:clientData/>
  </xdr:twoCellAnchor>
  <xdr:twoCellAnchor>
    <xdr:from>
      <xdr:col>11</xdr:col>
      <xdr:colOff>142875</xdr:colOff>
      <xdr:row>4</xdr:row>
      <xdr:rowOff>247650</xdr:rowOff>
    </xdr:from>
    <xdr:to>
      <xdr:col>11</xdr:col>
      <xdr:colOff>762000</xdr:colOff>
      <xdr:row>5</xdr:row>
      <xdr:rowOff>104775</xdr:rowOff>
    </xdr:to>
    <xdr:grpSp>
      <xdr:nvGrpSpPr>
        <xdr:cNvPr id="2062" name="Group 13"/>
        <xdr:cNvGrpSpPr>
          <a:grpSpLocks/>
        </xdr:cNvGrpSpPr>
      </xdr:nvGrpSpPr>
      <xdr:grpSpPr bwMode="auto">
        <a:xfrm>
          <a:off x="7585982" y="1404257"/>
          <a:ext cx="552450" cy="469447"/>
          <a:chOff x="630" y="115"/>
          <a:chExt cx="65" cy="44"/>
        </a:xfrm>
      </xdr:grpSpPr>
      <xdr:sp macro="" textlink="">
        <xdr:nvSpPr>
          <xdr:cNvPr id="2086" name="AutoShape 14"/>
          <xdr:cNvSpPr>
            <a:spLocks noChangeArrowheads="1"/>
          </xdr:cNvSpPr>
        </xdr:nvSpPr>
        <xdr:spPr bwMode="auto">
          <a:xfrm>
            <a:off x="630" y="115"/>
            <a:ext cx="52" cy="44"/>
          </a:xfrm>
          <a:prstGeom prst="wedgeRoundRectCallout">
            <a:avLst>
              <a:gd name="adj1" fmla="val -73079"/>
              <a:gd name="adj2" fmla="val 29546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643" y="123"/>
            <a:ext cx="52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③</a:t>
            </a:r>
            <a:endParaRPr lang="ja-JP" altLang="en-US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11</xdr:col>
      <xdr:colOff>142875</xdr:colOff>
      <xdr:row>8</xdr:row>
      <xdr:rowOff>247650</xdr:rowOff>
    </xdr:from>
    <xdr:to>
      <xdr:col>11</xdr:col>
      <xdr:colOff>762000</xdr:colOff>
      <xdr:row>9</xdr:row>
      <xdr:rowOff>104775</xdr:rowOff>
    </xdr:to>
    <xdr:grpSp>
      <xdr:nvGrpSpPr>
        <xdr:cNvPr id="2063" name="Group 16"/>
        <xdr:cNvGrpSpPr>
          <a:grpSpLocks/>
        </xdr:cNvGrpSpPr>
      </xdr:nvGrpSpPr>
      <xdr:grpSpPr bwMode="auto">
        <a:xfrm>
          <a:off x="7585982" y="3595007"/>
          <a:ext cx="552450" cy="415018"/>
          <a:chOff x="630" y="115"/>
          <a:chExt cx="65" cy="44"/>
        </a:xfrm>
      </xdr:grpSpPr>
      <xdr:sp macro="" textlink="">
        <xdr:nvSpPr>
          <xdr:cNvPr id="2084" name="AutoShape 17"/>
          <xdr:cNvSpPr>
            <a:spLocks noChangeArrowheads="1"/>
          </xdr:cNvSpPr>
        </xdr:nvSpPr>
        <xdr:spPr bwMode="auto">
          <a:xfrm>
            <a:off x="630" y="115"/>
            <a:ext cx="52" cy="44"/>
          </a:xfrm>
          <a:prstGeom prst="wedgeRoundRectCallout">
            <a:avLst>
              <a:gd name="adj1" fmla="val -73079"/>
              <a:gd name="adj2" fmla="val 29546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42" name="Text Box 18"/>
          <xdr:cNvSpPr txBox="1">
            <a:spLocks noChangeArrowheads="1"/>
          </xdr:cNvSpPr>
        </xdr:nvSpPr>
        <xdr:spPr bwMode="auto">
          <a:xfrm>
            <a:off x="643" y="123"/>
            <a:ext cx="52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③</a:t>
            </a:r>
            <a:endParaRPr lang="ja-JP" altLang="en-US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13</xdr:col>
      <xdr:colOff>104775</xdr:colOff>
      <xdr:row>4</xdr:row>
      <xdr:rowOff>19050</xdr:rowOff>
    </xdr:from>
    <xdr:to>
      <xdr:col>13</xdr:col>
      <xdr:colOff>571500</xdr:colOff>
      <xdr:row>4</xdr:row>
      <xdr:rowOff>409575</xdr:rowOff>
    </xdr:to>
    <xdr:grpSp>
      <xdr:nvGrpSpPr>
        <xdr:cNvPr id="2064" name="Group 19"/>
        <xdr:cNvGrpSpPr>
          <a:grpSpLocks/>
        </xdr:cNvGrpSpPr>
      </xdr:nvGrpSpPr>
      <xdr:grpSpPr bwMode="auto">
        <a:xfrm>
          <a:off x="10092418" y="1175657"/>
          <a:ext cx="390525" cy="390525"/>
          <a:chOff x="883" y="257"/>
          <a:chExt cx="60" cy="41"/>
        </a:xfrm>
      </xdr:grpSpPr>
      <xdr:sp macro="" textlink="">
        <xdr:nvSpPr>
          <xdr:cNvPr id="2082" name="AutoShape 20"/>
          <xdr:cNvSpPr>
            <a:spLocks noChangeArrowheads="1"/>
          </xdr:cNvSpPr>
        </xdr:nvSpPr>
        <xdr:spPr bwMode="auto">
          <a:xfrm>
            <a:off x="883" y="257"/>
            <a:ext cx="52" cy="40"/>
          </a:xfrm>
          <a:prstGeom prst="wedgeRoundRectCallout">
            <a:avLst>
              <a:gd name="adj1" fmla="val -69356"/>
              <a:gd name="adj2" fmla="val 75000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45" name="Text Box 21"/>
          <xdr:cNvSpPr txBox="1">
            <a:spLocks noChangeArrowheads="1"/>
          </xdr:cNvSpPr>
        </xdr:nvSpPr>
        <xdr:spPr bwMode="auto">
          <a:xfrm>
            <a:off x="895" y="264"/>
            <a:ext cx="48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④</a:t>
            </a:r>
            <a:endParaRPr lang="ja-JP" altLang="en-US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13</xdr:col>
      <xdr:colOff>104775</xdr:colOff>
      <xdr:row>8</xdr:row>
      <xdr:rowOff>19050</xdr:rowOff>
    </xdr:from>
    <xdr:to>
      <xdr:col>13</xdr:col>
      <xdr:colOff>571500</xdr:colOff>
      <xdr:row>8</xdr:row>
      <xdr:rowOff>400050</xdr:rowOff>
    </xdr:to>
    <xdr:grpSp>
      <xdr:nvGrpSpPr>
        <xdr:cNvPr id="2065" name="Group 22"/>
        <xdr:cNvGrpSpPr>
          <a:grpSpLocks/>
        </xdr:cNvGrpSpPr>
      </xdr:nvGrpSpPr>
      <xdr:grpSpPr bwMode="auto">
        <a:xfrm>
          <a:off x="10092418" y="3366407"/>
          <a:ext cx="390525" cy="381000"/>
          <a:chOff x="883" y="257"/>
          <a:chExt cx="52" cy="40"/>
        </a:xfrm>
      </xdr:grpSpPr>
      <xdr:sp macro="" textlink="">
        <xdr:nvSpPr>
          <xdr:cNvPr id="2080" name="AutoShape 23"/>
          <xdr:cNvSpPr>
            <a:spLocks noChangeArrowheads="1"/>
          </xdr:cNvSpPr>
        </xdr:nvSpPr>
        <xdr:spPr bwMode="auto">
          <a:xfrm>
            <a:off x="883" y="257"/>
            <a:ext cx="52" cy="40"/>
          </a:xfrm>
          <a:prstGeom prst="wedgeRoundRectCallout">
            <a:avLst>
              <a:gd name="adj1" fmla="val -69356"/>
              <a:gd name="adj2" fmla="val 75000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48" name="Text Box 24"/>
          <xdr:cNvSpPr txBox="1">
            <a:spLocks noChangeArrowheads="1"/>
          </xdr:cNvSpPr>
        </xdr:nvSpPr>
        <xdr:spPr bwMode="auto">
          <a:xfrm>
            <a:off x="896" y="265"/>
            <a:ext cx="39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④</a:t>
            </a:r>
            <a:endParaRPr lang="ja-JP" altLang="en-US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16</xdr:col>
      <xdr:colOff>161925</xdr:colOff>
      <xdr:row>7</xdr:row>
      <xdr:rowOff>333375</xdr:rowOff>
    </xdr:from>
    <xdr:to>
      <xdr:col>24</xdr:col>
      <xdr:colOff>190500</xdr:colOff>
      <xdr:row>21</xdr:row>
      <xdr:rowOff>219075</xdr:rowOff>
    </xdr:to>
    <xdr:sp macro="" textlink="">
      <xdr:nvSpPr>
        <xdr:cNvPr id="2066" name="AutoShape 33"/>
        <xdr:cNvSpPr>
          <a:spLocks noChangeArrowheads="1"/>
        </xdr:cNvSpPr>
      </xdr:nvSpPr>
      <xdr:spPr bwMode="auto">
        <a:xfrm>
          <a:off x="12773025" y="3086100"/>
          <a:ext cx="5514975" cy="4495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381000</xdr:colOff>
      <xdr:row>8</xdr:row>
      <xdr:rowOff>292098</xdr:rowOff>
    </xdr:from>
    <xdr:to>
      <xdr:col>23</xdr:col>
      <xdr:colOff>435428</xdr:colOff>
      <xdr:row>20</xdr:row>
      <xdr:rowOff>88899</xdr:rowOff>
    </xdr:to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11402786" y="3639455"/>
          <a:ext cx="4340678" cy="355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【計算のしかた】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①「排除汚水量（使用水量）：１ヶ月」を入力してください。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②「連共用者数」を入力してください。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（分からない場合は料金課へお問合せください。）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③１ヶ月分の旧・新下水道使用料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（税抜）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が表示されます。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④１ヶ月分の旧・新下水道使用料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（税込）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が表示されます。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＊今回（令和元年１０月１日改定）は、消費税率引き上げ「に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     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よる改定になります。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 　消費税率は８％から１０％になります。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＊ なお、下水道が接続されていない場合、下水道使用料は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かかりません。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24</xdr:col>
      <xdr:colOff>485775</xdr:colOff>
      <xdr:row>0</xdr:row>
      <xdr:rowOff>142875</xdr:rowOff>
    </xdr:from>
    <xdr:to>
      <xdr:col>31</xdr:col>
      <xdr:colOff>476250</xdr:colOff>
      <xdr:row>21</xdr:row>
      <xdr:rowOff>9525</xdr:rowOff>
    </xdr:to>
    <xdr:grpSp>
      <xdr:nvGrpSpPr>
        <xdr:cNvPr id="2068" name="Group 35"/>
        <xdr:cNvGrpSpPr>
          <a:grpSpLocks/>
        </xdr:cNvGrpSpPr>
      </xdr:nvGrpSpPr>
      <xdr:grpSpPr bwMode="auto">
        <a:xfrm>
          <a:off x="16406132" y="142875"/>
          <a:ext cx="4276725" cy="7228114"/>
          <a:chOff x="1594" y="-1"/>
          <a:chExt cx="503" cy="701"/>
        </a:xfrm>
      </xdr:grpSpPr>
      <xdr:pic>
        <xdr:nvPicPr>
          <xdr:cNvPr id="2072" name="Picture 3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" y="-1"/>
            <a:ext cx="385" cy="7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73" name="Rectangle 37"/>
          <xdr:cNvSpPr>
            <a:spLocks noChangeArrowheads="1"/>
          </xdr:cNvSpPr>
        </xdr:nvSpPr>
        <xdr:spPr bwMode="auto">
          <a:xfrm>
            <a:off x="1623" y="302"/>
            <a:ext cx="339" cy="18"/>
          </a:xfrm>
          <a:prstGeom prst="rect">
            <a:avLst/>
          </a:prstGeom>
          <a:noFill/>
          <a:ln w="28575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74" name="AutoShape 38"/>
          <xdr:cNvSpPr>
            <a:spLocks noChangeArrowheads="1"/>
          </xdr:cNvSpPr>
        </xdr:nvSpPr>
        <xdr:spPr bwMode="auto">
          <a:xfrm>
            <a:off x="1594" y="116"/>
            <a:ext cx="252" cy="61"/>
          </a:xfrm>
          <a:prstGeom prst="wedgeRoundRectCallout">
            <a:avLst>
              <a:gd name="adj1" fmla="val 46264"/>
              <a:gd name="adj2" fmla="val -76231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75" name="AutoShape 39"/>
          <xdr:cNvSpPr>
            <a:spLocks noChangeArrowheads="1"/>
          </xdr:cNvSpPr>
        </xdr:nvSpPr>
        <xdr:spPr bwMode="auto">
          <a:xfrm>
            <a:off x="1842" y="365"/>
            <a:ext cx="255" cy="76"/>
          </a:xfrm>
          <a:prstGeom prst="wedgeRoundRectCallout">
            <a:avLst>
              <a:gd name="adj1" fmla="val -28644"/>
              <a:gd name="adj2" fmla="val -82843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4" name="Text Box 40"/>
          <xdr:cNvSpPr txBox="1">
            <a:spLocks noChangeArrowheads="1"/>
          </xdr:cNvSpPr>
        </xdr:nvSpPr>
        <xdr:spPr bwMode="auto">
          <a:xfrm>
            <a:off x="1624" y="128"/>
            <a:ext cx="180" cy="4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用途が「共同」に限ります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ので、ご了承ください。</a:t>
            </a:r>
            <a:endParaRPr lang="ja-JP" altLang="en-US"/>
          </a:p>
        </xdr:txBody>
      </xdr:sp>
      <xdr:sp macro="" textlink="">
        <xdr:nvSpPr>
          <xdr:cNvPr id="1065" name="Text Box 41"/>
          <xdr:cNvSpPr txBox="1">
            <a:spLocks noChangeArrowheads="1"/>
          </xdr:cNvSpPr>
        </xdr:nvSpPr>
        <xdr:spPr bwMode="auto">
          <a:xfrm>
            <a:off x="1868" y="373"/>
            <a:ext cx="229" cy="6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①「排除汚水量（使用水量）</a:t>
            </a: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：１ヶ月」は、こちらをご覧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ください。</a:t>
            </a:r>
            <a:endParaRPr lang="ja-JP" altLang="en-US"/>
          </a:p>
        </xdr:txBody>
      </xdr:sp>
      <xdr:sp macro="" textlink="">
        <xdr:nvSpPr>
          <xdr:cNvPr id="2078" name="Text Box 44"/>
          <xdr:cNvSpPr txBox="1">
            <a:spLocks noChangeArrowheads="1"/>
          </xdr:cNvSpPr>
        </xdr:nvSpPr>
        <xdr:spPr bwMode="auto">
          <a:xfrm>
            <a:off x="1916" y="158"/>
            <a:ext cx="156" cy="4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79" name="Rectangle 45"/>
          <xdr:cNvSpPr>
            <a:spLocks noChangeArrowheads="1"/>
          </xdr:cNvSpPr>
        </xdr:nvSpPr>
        <xdr:spPr bwMode="auto">
          <a:xfrm>
            <a:off x="1802" y="56"/>
            <a:ext cx="49" cy="46"/>
          </a:xfrm>
          <a:prstGeom prst="rect">
            <a:avLst/>
          </a:prstGeom>
          <a:noFill/>
          <a:ln w="28575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16</xdr:col>
      <xdr:colOff>76200</xdr:colOff>
      <xdr:row>1</xdr:row>
      <xdr:rowOff>161925</xdr:rowOff>
    </xdr:from>
    <xdr:to>
      <xdr:col>24</xdr:col>
      <xdr:colOff>200025</xdr:colOff>
      <xdr:row>7</xdr:row>
      <xdr:rowOff>180975</xdr:rowOff>
    </xdr:to>
    <xdr:sp macro="" textlink="">
      <xdr:nvSpPr>
        <xdr:cNvPr id="2069" name="AutoShape 46"/>
        <xdr:cNvSpPr>
          <a:spLocks noChangeArrowheads="1"/>
        </xdr:cNvSpPr>
      </xdr:nvSpPr>
      <xdr:spPr bwMode="auto">
        <a:xfrm>
          <a:off x="12687300" y="476250"/>
          <a:ext cx="5610225" cy="24574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258535</xdr:colOff>
      <xdr:row>3</xdr:row>
      <xdr:rowOff>12700</xdr:rowOff>
    </xdr:from>
    <xdr:to>
      <xdr:col>23</xdr:col>
      <xdr:colOff>533401</xdr:colOff>
      <xdr:row>7</xdr:row>
      <xdr:rowOff>127000</xdr:rowOff>
    </xdr:to>
    <xdr:sp macro="" textlink="">
      <xdr:nvSpPr>
        <xdr:cNvPr id="1071" name="Text Box 47"/>
        <xdr:cNvSpPr txBox="1">
          <a:spLocks noChangeArrowheads="1"/>
        </xdr:cNvSpPr>
      </xdr:nvSpPr>
      <xdr:spPr bwMode="auto">
        <a:xfrm>
          <a:off x="11280321" y="910771"/>
          <a:ext cx="4561116" cy="1978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CC" mc:Ignorable="a14" a14:legacySpreadsheetColorIndex="42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【用途：共同住宅】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親メータによる全戸一括検針で、特例的計算の適用を受けて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いる物件の料金体系です。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一戸平均使用水量により上水道料金単価が変動します。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　（一戸平均使用水量＝1か月あたりの総使用水量÷連共用者数）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上下水道料金は全戸一括請求します。お支払い方法について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は、お住まいのマンション等のオーナーまたは管理会社までお問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い合わせください。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25</xdr:col>
      <xdr:colOff>0</xdr:colOff>
      <xdr:row>19</xdr:row>
      <xdr:rowOff>66676</xdr:rowOff>
    </xdr:from>
    <xdr:to>
      <xdr:col>30</xdr:col>
      <xdr:colOff>38100</xdr:colOff>
      <xdr:row>21</xdr:row>
      <xdr:rowOff>1</xdr:rowOff>
    </xdr:to>
    <xdr:sp macro="" textlink="">
      <xdr:nvSpPr>
        <xdr:cNvPr id="2" name="角丸四角形 1"/>
        <xdr:cNvSpPr/>
      </xdr:nvSpPr>
      <xdr:spPr>
        <a:xfrm>
          <a:off x="18030825" y="6924676"/>
          <a:ext cx="3467100" cy="438150"/>
        </a:xfrm>
        <a:prstGeom prst="round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40000"/>
                  <a:lumOff val="60000"/>
                </a:schemeClr>
              </a:solidFill>
            </a:rPr>
            <a:t>岸　和　田　市　上　下　水　道　局　料　金　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view="pageBreakPreview" zoomScale="70" zoomScaleNormal="60" zoomScaleSheetLayoutView="70" workbookViewId="0">
      <selection activeCell="A6" sqref="A6"/>
    </sheetView>
  </sheetViews>
  <sheetFormatPr defaultRowHeight="13.5" x14ac:dyDescent="0.15"/>
  <cols>
    <col min="1" max="1" width="18" style="2" customWidth="1"/>
    <col min="2" max="2" width="15.42578125" style="1" customWidth="1"/>
    <col min="3" max="3" width="3.5703125" style="2" customWidth="1"/>
    <col min="4" max="4" width="11.85546875" style="2" customWidth="1"/>
    <col min="5" max="5" width="6.42578125" style="2" customWidth="1"/>
    <col min="6" max="6" width="3.5703125" style="1" customWidth="1"/>
    <col min="7" max="7" width="6.5703125" style="1" customWidth="1"/>
    <col min="8" max="8" width="1.85546875" style="1" customWidth="1"/>
    <col min="9" max="9" width="19.42578125" style="2" customWidth="1"/>
    <col min="10" max="10" width="7.28515625" customWidth="1"/>
    <col min="11" max="11" width="17.42578125" style="2" customWidth="1"/>
    <col min="12" max="12" width="10.42578125" customWidth="1"/>
    <col min="13" max="13" width="27.7109375" customWidth="1"/>
    <col min="14" max="14" width="7.42578125" customWidth="1"/>
    <col min="15" max="15" width="5.85546875" customWidth="1"/>
    <col min="16" max="16" width="2.28515625" customWidth="1"/>
  </cols>
  <sheetData>
    <row r="1" spans="1:16" ht="24.75" customHeight="1" x14ac:dyDescent="0.15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6" ht="28.5" customHeight="1" x14ac:dyDescent="0.15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6" ht="17.25" customHeight="1" x14ac:dyDescent="0.15">
      <c r="L3" s="20"/>
    </row>
    <row r="4" spans="1:16" ht="20.25" customHeight="1" thickBot="1" x14ac:dyDescent="0.2">
      <c r="A4" s="2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16" ht="48" customHeight="1" x14ac:dyDescent="0.15">
      <c r="A5" s="32" t="s">
        <v>10</v>
      </c>
      <c r="B5" s="66" t="s">
        <v>20</v>
      </c>
      <c r="C5" s="88" t="s">
        <v>19</v>
      </c>
      <c r="D5" s="89"/>
      <c r="E5" s="90"/>
      <c r="F5" s="104" t="s">
        <v>11</v>
      </c>
      <c r="G5" s="105"/>
      <c r="H5" s="106"/>
      <c r="I5" s="30" t="s">
        <v>12</v>
      </c>
      <c r="J5" s="84" t="s">
        <v>16</v>
      </c>
      <c r="K5" s="85"/>
      <c r="L5" s="69"/>
      <c r="M5" s="72" t="s">
        <v>14</v>
      </c>
      <c r="N5" s="20"/>
    </row>
    <row r="6" spans="1:16" ht="45.75" customHeight="1" thickBot="1" x14ac:dyDescent="0.2">
      <c r="A6" s="77">
        <v>224</v>
      </c>
      <c r="B6" s="62">
        <f>A6/A8</f>
        <v>24.888888888888889</v>
      </c>
      <c r="C6" s="91">
        <f>ROUNDUP(B6,0)</f>
        <v>25</v>
      </c>
      <c r="D6" s="92"/>
      <c r="E6" s="93"/>
      <c r="F6" s="107">
        <f>VLOOKUP(C6,速算表!A14:H23,5)</f>
        <v>196</v>
      </c>
      <c r="G6" s="108"/>
      <c r="H6" s="109"/>
      <c r="I6" s="64">
        <f>VLOOKUP(C6,速算表!A14:H23,6)</f>
        <v>1310</v>
      </c>
      <c r="J6" s="86">
        <f>IF(C6&gt;=11,ROUNDDOWN(F6*A6-I6*A8,-1),ROUNDDOWN(F6*A8,-1))</f>
        <v>32110</v>
      </c>
      <c r="K6" s="87"/>
      <c r="L6" s="69"/>
      <c r="M6" s="73">
        <f>ROUNDDOWN(J6*1.08,0)</f>
        <v>34678</v>
      </c>
      <c r="N6" s="79"/>
      <c r="O6" s="80"/>
      <c r="P6" s="80"/>
    </row>
    <row r="7" spans="1:16" ht="32.25" customHeight="1" x14ac:dyDescent="0.15">
      <c r="A7" s="22" t="s">
        <v>13</v>
      </c>
      <c r="B7" s="23"/>
      <c r="C7" s="24"/>
      <c r="D7" s="24"/>
      <c r="E7" s="24"/>
      <c r="F7" s="24"/>
      <c r="G7" s="24"/>
      <c r="I7" s="21"/>
      <c r="J7" s="100" t="s">
        <v>18</v>
      </c>
      <c r="K7" s="100"/>
      <c r="L7" s="20"/>
      <c r="M7" s="75" t="s">
        <v>21</v>
      </c>
      <c r="N7" s="65"/>
      <c r="O7" s="65"/>
    </row>
    <row r="8" spans="1:16" ht="45.75" customHeight="1" thickBot="1" x14ac:dyDescent="0.2">
      <c r="A8" s="78">
        <v>9</v>
      </c>
      <c r="B8" s="25"/>
      <c r="C8" s="26"/>
      <c r="D8" s="26"/>
      <c r="E8" s="26"/>
      <c r="F8" s="26"/>
      <c r="G8" s="26"/>
      <c r="I8" s="29"/>
      <c r="L8" s="76"/>
      <c r="M8" s="65"/>
      <c r="N8" s="65"/>
      <c r="O8" s="65"/>
    </row>
    <row r="9" spans="1:16" ht="44.25" customHeight="1" x14ac:dyDescent="0.15">
      <c r="A9" s="67"/>
      <c r="B9" s="66" t="s">
        <v>20</v>
      </c>
      <c r="C9" s="88" t="s">
        <v>19</v>
      </c>
      <c r="D9" s="89"/>
      <c r="E9" s="90"/>
      <c r="F9" s="104" t="s">
        <v>11</v>
      </c>
      <c r="G9" s="105"/>
      <c r="H9" s="106"/>
      <c r="I9" s="30" t="s">
        <v>12</v>
      </c>
      <c r="J9" s="84" t="s">
        <v>17</v>
      </c>
      <c r="K9" s="85"/>
      <c r="L9" s="69"/>
      <c r="M9" s="70" t="s">
        <v>15</v>
      </c>
      <c r="N9" s="20"/>
    </row>
    <row r="10" spans="1:16" ht="47.25" customHeight="1" thickBot="1" x14ac:dyDescent="0.2">
      <c r="A10" s="68"/>
      <c r="B10" s="62">
        <f>B6</f>
        <v>24.888888888888889</v>
      </c>
      <c r="C10" s="91">
        <f>ROUNDUP(B10,0)</f>
        <v>25</v>
      </c>
      <c r="D10" s="92"/>
      <c r="E10" s="93"/>
      <c r="F10" s="110">
        <f>VLOOKUP(C10,速算表!A14:H23,5)</f>
        <v>196</v>
      </c>
      <c r="G10" s="111"/>
      <c r="H10" s="112"/>
      <c r="I10" s="63">
        <f>VLOOKUP(C10,速算表!A14:H23,6)</f>
        <v>1310</v>
      </c>
      <c r="J10" s="86">
        <f>IF(C10&gt;=11,ROUNDDOWN(F10*A6-I10*A8,-1),ROUNDDOWN(F10*A8,-1))</f>
        <v>32110</v>
      </c>
      <c r="K10" s="87"/>
      <c r="L10" s="69"/>
      <c r="M10" s="71">
        <f>ROUNDDOWN(J10*1.1,0)</f>
        <v>35321</v>
      </c>
      <c r="N10" s="79"/>
      <c r="O10" s="80"/>
      <c r="P10" s="80"/>
    </row>
    <row r="11" spans="1:16" ht="33" customHeight="1" x14ac:dyDescent="0.15">
      <c r="A11" s="28"/>
      <c r="B11" s="81" t="s">
        <v>9</v>
      </c>
      <c r="C11" s="81"/>
      <c r="D11" s="81"/>
      <c r="E11" s="81"/>
      <c r="F11" s="81"/>
      <c r="G11" s="81"/>
      <c r="H11" s="81"/>
      <c r="J11" s="103" t="s">
        <v>18</v>
      </c>
      <c r="K11" s="103"/>
      <c r="L11" s="20"/>
      <c r="M11" s="74" t="s">
        <v>22</v>
      </c>
    </row>
    <row r="12" spans="1:16" ht="20.25" customHeight="1" x14ac:dyDescent="0.15">
      <c r="A12" s="28"/>
      <c r="B12" s="28"/>
      <c r="C12" s="28"/>
      <c r="D12" s="28"/>
      <c r="E12" s="28"/>
      <c r="F12" s="28"/>
      <c r="G12" s="28"/>
      <c r="L12" s="20"/>
    </row>
    <row r="13" spans="1:16" ht="10.5" customHeight="1" x14ac:dyDescent="0.15">
      <c r="A13" s="28"/>
      <c r="B13" s="28"/>
      <c r="C13" s="28"/>
      <c r="D13" s="28"/>
      <c r="E13" s="28"/>
      <c r="F13" s="28"/>
      <c r="G13" s="28"/>
      <c r="J13" s="31"/>
      <c r="K13" s="31"/>
      <c r="L13" s="20"/>
    </row>
    <row r="14" spans="1:16" ht="24.75" customHeight="1" x14ac:dyDescent="0.15">
      <c r="A14" s="33"/>
      <c r="B14" s="34"/>
      <c r="C14" s="102"/>
      <c r="D14" s="102"/>
      <c r="E14" s="35"/>
      <c r="F14" s="36"/>
      <c r="G14" s="37"/>
      <c r="H14" s="37"/>
      <c r="I14" s="38"/>
      <c r="J14" s="39"/>
      <c r="K14" s="27"/>
      <c r="L14" s="20"/>
    </row>
    <row r="15" spans="1:16" ht="19.5" customHeight="1" x14ac:dyDescent="0.1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27"/>
      <c r="L15" s="20"/>
    </row>
    <row r="16" spans="1:16" ht="19.5" customHeight="1" x14ac:dyDescent="0.15">
      <c r="A16" s="40"/>
      <c r="B16" s="41"/>
      <c r="C16" s="42"/>
      <c r="D16" s="43"/>
      <c r="E16" s="44"/>
      <c r="F16" s="99"/>
      <c r="G16" s="99"/>
      <c r="H16" s="45"/>
      <c r="I16" s="46"/>
      <c r="J16" s="47"/>
      <c r="K16" s="27"/>
      <c r="L16" s="20"/>
    </row>
    <row r="17" spans="1:12" ht="19.5" customHeight="1" x14ac:dyDescent="0.1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27"/>
      <c r="L17" s="20"/>
    </row>
    <row r="18" spans="1:12" ht="19.5" customHeight="1" x14ac:dyDescent="0.15">
      <c r="A18" s="40"/>
      <c r="B18" s="41"/>
      <c r="C18" s="42"/>
      <c r="D18" s="43"/>
      <c r="E18" s="44"/>
      <c r="F18" s="99"/>
      <c r="G18" s="99"/>
      <c r="H18" s="45"/>
      <c r="I18" s="46"/>
      <c r="J18" s="47"/>
      <c r="K18" s="27"/>
      <c r="L18" s="20"/>
    </row>
    <row r="19" spans="1:12" ht="19.5" customHeight="1" x14ac:dyDescent="0.15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27"/>
      <c r="L19" s="20"/>
    </row>
    <row r="20" spans="1:12" ht="19.5" customHeight="1" x14ac:dyDescent="0.15">
      <c r="A20" s="40"/>
      <c r="B20" s="48"/>
      <c r="C20" s="42"/>
      <c r="D20" s="42"/>
      <c r="E20" s="98"/>
      <c r="F20" s="98"/>
      <c r="G20" s="98"/>
      <c r="H20" s="49"/>
      <c r="I20" s="50"/>
      <c r="J20" s="47"/>
      <c r="K20" s="27"/>
      <c r="L20" s="20"/>
    </row>
    <row r="21" spans="1:12" ht="20.25" customHeight="1" x14ac:dyDescent="0.15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27"/>
      <c r="L21" s="20"/>
    </row>
    <row r="22" spans="1:12" ht="34.5" customHeight="1" x14ac:dyDescent="0.15">
      <c r="A22" s="51"/>
      <c r="B22" s="48"/>
      <c r="C22" s="42"/>
      <c r="D22" s="52"/>
      <c r="E22" s="42"/>
      <c r="F22" s="101"/>
      <c r="G22" s="101"/>
      <c r="H22" s="101"/>
      <c r="I22" s="101"/>
      <c r="J22" s="53"/>
      <c r="K22" s="27"/>
      <c r="L22" s="20"/>
    </row>
    <row r="23" spans="1:12" ht="20.25" customHeight="1" x14ac:dyDescent="0.15">
      <c r="A23" s="21"/>
      <c r="B23" s="20"/>
      <c r="C23" s="21"/>
      <c r="D23" s="21"/>
      <c r="E23" s="21"/>
      <c r="F23" s="20"/>
      <c r="G23" s="20"/>
      <c r="H23" s="20"/>
      <c r="I23" s="95"/>
      <c r="J23" s="95"/>
      <c r="K23" s="21"/>
      <c r="L23" s="20"/>
    </row>
    <row r="24" spans="1:12" ht="24.75" customHeight="1" x14ac:dyDescent="0.15">
      <c r="A24" s="21"/>
      <c r="B24" s="20"/>
      <c r="C24" s="21"/>
      <c r="D24" s="21"/>
      <c r="E24" s="21"/>
      <c r="F24" s="20"/>
      <c r="G24" s="20"/>
      <c r="H24" s="20"/>
      <c r="I24" s="21"/>
      <c r="J24" s="20"/>
      <c r="K24" s="21"/>
      <c r="L24" s="20"/>
    </row>
    <row r="25" spans="1:12" ht="24.75" customHeight="1" x14ac:dyDescent="0.15">
      <c r="A25" s="21"/>
      <c r="B25" s="20"/>
      <c r="C25" s="21"/>
      <c r="D25" s="21"/>
      <c r="E25" s="21"/>
      <c r="F25" s="20"/>
      <c r="G25" s="20"/>
      <c r="H25" s="20"/>
      <c r="I25" s="21"/>
      <c r="J25" s="20"/>
      <c r="K25" s="21"/>
      <c r="L25" s="20"/>
    </row>
    <row r="26" spans="1:12" ht="24.75" customHeight="1" x14ac:dyDescent="0.15">
      <c r="A26" s="21"/>
      <c r="B26" s="20"/>
      <c r="C26" s="21"/>
      <c r="D26" s="21"/>
      <c r="E26" s="21"/>
      <c r="F26" s="20"/>
      <c r="G26" s="20"/>
      <c r="H26" s="20"/>
      <c r="I26" s="21"/>
      <c r="J26" s="20"/>
      <c r="K26" s="21"/>
      <c r="L26" s="20"/>
    </row>
    <row r="27" spans="1:12" x14ac:dyDescent="0.15">
      <c r="A27" s="21"/>
      <c r="B27" s="20"/>
      <c r="C27" s="21"/>
      <c r="D27" s="21"/>
      <c r="E27" s="21"/>
      <c r="F27" s="20"/>
      <c r="G27" s="20"/>
      <c r="H27" s="20"/>
      <c r="I27" s="21"/>
      <c r="J27" s="20"/>
      <c r="K27" s="21"/>
      <c r="L27" s="20"/>
    </row>
    <row r="28" spans="1:12" x14ac:dyDescent="0.15">
      <c r="A28" s="21"/>
      <c r="B28" s="20"/>
      <c r="C28" s="21"/>
      <c r="D28" s="21"/>
      <c r="E28" s="21"/>
      <c r="F28" s="20"/>
      <c r="G28" s="20"/>
      <c r="H28" s="20"/>
      <c r="I28" s="21"/>
      <c r="J28" s="20"/>
      <c r="K28" s="21"/>
      <c r="L28" s="20"/>
    </row>
    <row r="29" spans="1:12" x14ac:dyDescent="0.15">
      <c r="A29" s="21"/>
      <c r="B29" s="20"/>
      <c r="C29" s="21"/>
      <c r="D29" s="21"/>
      <c r="E29" s="21"/>
      <c r="F29" s="20"/>
      <c r="G29" s="20"/>
      <c r="H29" s="20"/>
      <c r="I29" s="21"/>
      <c r="J29" s="20"/>
      <c r="K29" s="21"/>
      <c r="L29" s="20"/>
    </row>
    <row r="30" spans="1:12" x14ac:dyDescent="0.15">
      <c r="A30" s="21"/>
      <c r="B30" s="20"/>
      <c r="C30" s="21"/>
      <c r="D30" s="21"/>
      <c r="E30" s="21"/>
      <c r="F30" s="20"/>
      <c r="G30" s="20"/>
      <c r="H30" s="20"/>
      <c r="I30" s="21"/>
      <c r="J30" s="20"/>
      <c r="K30" s="21"/>
      <c r="L30" s="20"/>
    </row>
    <row r="31" spans="1:12" x14ac:dyDescent="0.15">
      <c r="A31" s="21"/>
      <c r="B31" s="20"/>
      <c r="C31" s="21"/>
      <c r="D31" s="21"/>
      <c r="E31" s="21"/>
      <c r="F31" s="20"/>
      <c r="G31" s="20"/>
      <c r="H31" s="20"/>
      <c r="I31" s="21"/>
      <c r="J31" s="20"/>
      <c r="K31" s="21"/>
      <c r="L31" s="20"/>
    </row>
    <row r="32" spans="1:12" x14ac:dyDescent="0.15">
      <c r="A32" s="21"/>
      <c r="B32" s="20"/>
      <c r="C32" s="21"/>
      <c r="D32" s="21"/>
      <c r="E32" s="21"/>
      <c r="F32" s="20"/>
      <c r="G32" s="20"/>
      <c r="H32" s="20"/>
      <c r="I32" s="21"/>
      <c r="J32" s="20"/>
      <c r="K32" s="21"/>
      <c r="L32" s="20"/>
    </row>
    <row r="33" spans="1:12" x14ac:dyDescent="0.15">
      <c r="A33" s="21"/>
      <c r="B33" s="20"/>
      <c r="C33" s="21"/>
      <c r="D33" s="21"/>
      <c r="E33" s="21"/>
      <c r="F33" s="20"/>
      <c r="G33" s="20"/>
      <c r="H33" s="20"/>
      <c r="I33" s="21"/>
      <c r="J33" s="20"/>
      <c r="K33" s="21"/>
      <c r="L33" s="20"/>
    </row>
    <row r="34" spans="1:12" x14ac:dyDescent="0.15">
      <c r="A34" s="21"/>
      <c r="B34" s="20"/>
      <c r="C34" s="21"/>
      <c r="D34" s="21"/>
      <c r="E34" s="21"/>
      <c r="F34" s="20"/>
      <c r="G34" s="20"/>
      <c r="H34" s="20"/>
      <c r="I34" s="21"/>
      <c r="J34" s="20"/>
      <c r="K34" s="21"/>
      <c r="L34" s="20"/>
    </row>
    <row r="35" spans="1:12" x14ac:dyDescent="0.15">
      <c r="A35" s="21"/>
      <c r="B35" s="20"/>
      <c r="C35" s="21"/>
      <c r="D35" s="21"/>
      <c r="E35" s="21"/>
      <c r="F35" s="20"/>
      <c r="G35" s="20"/>
      <c r="H35" s="20"/>
      <c r="I35" s="21"/>
      <c r="J35" s="20"/>
      <c r="K35" s="21"/>
      <c r="L35" s="20"/>
    </row>
    <row r="36" spans="1:12" x14ac:dyDescent="0.15">
      <c r="A36" s="21"/>
      <c r="B36" s="20"/>
      <c r="C36" s="21"/>
      <c r="D36" s="21"/>
      <c r="E36" s="21"/>
      <c r="F36" s="20"/>
      <c r="G36" s="20"/>
      <c r="H36" s="20"/>
      <c r="I36" s="21"/>
      <c r="J36" s="20"/>
      <c r="K36" s="21"/>
      <c r="L36" s="20"/>
    </row>
    <row r="37" spans="1:12" x14ac:dyDescent="0.15">
      <c r="A37" s="21"/>
      <c r="B37" s="20"/>
      <c r="C37" s="21"/>
      <c r="D37" s="21"/>
      <c r="E37" s="21"/>
      <c r="F37" s="20"/>
      <c r="G37" s="20"/>
      <c r="H37" s="20"/>
      <c r="I37" s="21"/>
      <c r="J37" s="20"/>
      <c r="K37" s="21"/>
      <c r="L37" s="20"/>
    </row>
    <row r="38" spans="1:12" x14ac:dyDescent="0.15">
      <c r="A38" s="21"/>
      <c r="B38" s="20"/>
      <c r="C38" s="21"/>
      <c r="D38" s="21"/>
      <c r="E38" s="21"/>
      <c r="F38" s="20"/>
      <c r="G38" s="20"/>
      <c r="H38" s="20"/>
      <c r="I38" s="21"/>
      <c r="J38" s="20"/>
      <c r="K38" s="21"/>
      <c r="L38" s="20"/>
    </row>
    <row r="39" spans="1:12" x14ac:dyDescent="0.15">
      <c r="A39" s="21"/>
      <c r="B39" s="20"/>
      <c r="C39" s="21"/>
      <c r="D39" s="21"/>
      <c r="E39" s="21"/>
      <c r="F39" s="20"/>
      <c r="G39" s="20"/>
      <c r="H39" s="20"/>
      <c r="I39" s="21"/>
      <c r="J39" s="20"/>
      <c r="K39" s="21"/>
      <c r="L39" s="20"/>
    </row>
    <row r="40" spans="1:12" x14ac:dyDescent="0.15">
      <c r="A40" s="21"/>
      <c r="B40" s="20"/>
      <c r="C40" s="21"/>
      <c r="D40" s="21"/>
      <c r="E40" s="21"/>
      <c r="F40" s="20"/>
      <c r="G40" s="20"/>
      <c r="H40" s="20"/>
      <c r="I40" s="21"/>
      <c r="J40" s="20"/>
      <c r="K40" s="21"/>
      <c r="L40" s="20"/>
    </row>
  </sheetData>
  <sheetProtection algorithmName="SHA-512" hashValue="54QRo3bfFapzbzA2YD/ATmCvwGBfvoUK/2LRsc6lLrfMQESeqxHtAnIghQ5Ywd7RfrkUOwDKRdn3kg06tpLYBQ==" saltValue="PQu9GF5P+1/0PfkZRLQPEg==" spinCount="100000" sheet="1" objects="1" scenarios="1" selectLockedCells="1"/>
  <protectedRanges>
    <protectedRange sqref="A6 A8 A10" name="範囲1"/>
  </protectedRanges>
  <mergeCells count="29">
    <mergeCell ref="F16:G16"/>
    <mergeCell ref="C9:E9"/>
    <mergeCell ref="J10:K10"/>
    <mergeCell ref="F22:I22"/>
    <mergeCell ref="C14:D14"/>
    <mergeCell ref="J11:K11"/>
    <mergeCell ref="J9:K9"/>
    <mergeCell ref="C10:E10"/>
    <mergeCell ref="F9:H9"/>
    <mergeCell ref="F10:H10"/>
    <mergeCell ref="I23:J23"/>
    <mergeCell ref="A21:J21"/>
    <mergeCell ref="A19:J19"/>
    <mergeCell ref="A17:J17"/>
    <mergeCell ref="E20:G20"/>
    <mergeCell ref="F18:G18"/>
    <mergeCell ref="N6:P6"/>
    <mergeCell ref="B11:H11"/>
    <mergeCell ref="N10:P10"/>
    <mergeCell ref="B1:O2"/>
    <mergeCell ref="A15:J15"/>
    <mergeCell ref="J5:K5"/>
    <mergeCell ref="J6:K6"/>
    <mergeCell ref="C5:E5"/>
    <mergeCell ref="C6:E6"/>
    <mergeCell ref="B4:L4"/>
    <mergeCell ref="J7:K7"/>
    <mergeCell ref="F5:H5"/>
    <mergeCell ref="F6:H6"/>
  </mergeCells>
  <phoneticPr fontId="2"/>
  <pageMargins left="0.89" right="0.6" top="1" bottom="1" header="0.51200000000000001" footer="0.51200000000000001"/>
  <pageSetup paperSize="9" scale="80" orientation="landscape" r:id="rId1"/>
  <headerFooter alignWithMargins="0"/>
  <colBreaks count="1" manualBreakCount="1">
    <brk id="16" max="2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75" workbookViewId="0">
      <selection activeCell="C4" sqref="C4"/>
    </sheetView>
  </sheetViews>
  <sheetFormatPr defaultRowHeight="13.5" x14ac:dyDescent="0.15"/>
  <cols>
    <col min="1" max="5" width="9" style="1"/>
    <col min="6" max="6" width="9" style="2"/>
    <col min="7" max="8" width="9" style="1"/>
  </cols>
  <sheetData>
    <row r="1" spans="1:8" ht="18" customHeight="1" x14ac:dyDescent="0.15">
      <c r="A1" s="113" t="s">
        <v>0</v>
      </c>
      <c r="B1" s="113"/>
      <c r="C1" s="113"/>
      <c r="D1" s="3" t="s">
        <v>1</v>
      </c>
      <c r="E1" s="3" t="s">
        <v>2</v>
      </c>
      <c r="F1" s="4" t="s">
        <v>3</v>
      </c>
      <c r="G1" s="3" t="s">
        <v>4</v>
      </c>
      <c r="H1" s="3" t="s">
        <v>5</v>
      </c>
    </row>
    <row r="2" spans="1:8" ht="18" customHeight="1" x14ac:dyDescent="0.15">
      <c r="A2" s="54">
        <v>0</v>
      </c>
      <c r="B2" s="55"/>
      <c r="C2" s="56">
        <v>0</v>
      </c>
      <c r="D2" s="57">
        <v>0</v>
      </c>
      <c r="E2" s="57">
        <v>0</v>
      </c>
      <c r="F2" s="58">
        <v>0</v>
      </c>
      <c r="G2" s="57">
        <v>0</v>
      </c>
      <c r="H2" s="57"/>
    </row>
    <row r="3" spans="1:8" ht="18" customHeight="1" x14ac:dyDescent="0.15">
      <c r="A3" s="11">
        <v>1</v>
      </c>
      <c r="B3" s="12" t="s">
        <v>6</v>
      </c>
      <c r="C3" s="13">
        <v>10</v>
      </c>
      <c r="D3" s="5">
        <v>850</v>
      </c>
      <c r="E3" s="5">
        <v>850</v>
      </c>
      <c r="F3" s="6">
        <v>0</v>
      </c>
      <c r="G3" s="5"/>
      <c r="H3" s="5"/>
    </row>
    <row r="4" spans="1:8" ht="18" customHeight="1" x14ac:dyDescent="0.15">
      <c r="A4" s="14">
        <v>11</v>
      </c>
      <c r="B4" s="15" t="s">
        <v>6</v>
      </c>
      <c r="C4" s="16">
        <v>20</v>
      </c>
      <c r="D4" s="7">
        <v>130</v>
      </c>
      <c r="E4" s="7">
        <v>130</v>
      </c>
      <c r="F4" s="8">
        <f>C4*D4-((C4-C3)*D4+D3)</f>
        <v>450</v>
      </c>
      <c r="G4" s="7">
        <v>0</v>
      </c>
      <c r="H4" s="7" t="str">
        <f>IF(G4*E4-F4&gt;0,ROUNDDOWN((G4*E4-F4)*1.05,-1),"")</f>
        <v/>
      </c>
    </row>
    <row r="5" spans="1:8" ht="18" customHeight="1" x14ac:dyDescent="0.15">
      <c r="A5" s="14">
        <v>21</v>
      </c>
      <c r="B5" s="15" t="s">
        <v>6</v>
      </c>
      <c r="C5" s="16">
        <v>30</v>
      </c>
      <c r="D5" s="7">
        <v>159</v>
      </c>
      <c r="E5" s="7">
        <v>159</v>
      </c>
      <c r="F5" s="8">
        <f t="shared" ref="F5:F10" si="0">C5*D5-((C5-C4)*D5+C4*D4-F4)</f>
        <v>1030</v>
      </c>
      <c r="G5" s="7">
        <v>0</v>
      </c>
      <c r="H5" s="7" t="str">
        <f t="shared" ref="H5:H10" si="1">IF(G5*E5-F5&gt;0,ROUNDDOWN((G5*E5-F5)*1.05,-1),"")</f>
        <v/>
      </c>
    </row>
    <row r="6" spans="1:8" ht="18" customHeight="1" x14ac:dyDescent="0.15">
      <c r="A6" s="14">
        <v>31</v>
      </c>
      <c r="B6" s="15" t="s">
        <v>6</v>
      </c>
      <c r="C6" s="16">
        <v>50</v>
      </c>
      <c r="D6" s="7">
        <v>210</v>
      </c>
      <c r="E6" s="7">
        <v>210</v>
      </c>
      <c r="F6" s="8">
        <f t="shared" si="0"/>
        <v>2560</v>
      </c>
      <c r="G6" s="7">
        <v>0</v>
      </c>
      <c r="H6" s="7" t="str">
        <f t="shared" si="1"/>
        <v/>
      </c>
    </row>
    <row r="7" spans="1:8" ht="18" customHeight="1" x14ac:dyDescent="0.15">
      <c r="A7" s="14">
        <v>51</v>
      </c>
      <c r="B7" s="15" t="s">
        <v>6</v>
      </c>
      <c r="C7" s="16">
        <v>100</v>
      </c>
      <c r="D7" s="7">
        <v>229</v>
      </c>
      <c r="E7" s="7">
        <v>229</v>
      </c>
      <c r="F7" s="8">
        <f t="shared" si="0"/>
        <v>3510</v>
      </c>
      <c r="G7" s="7">
        <v>0</v>
      </c>
      <c r="H7" s="7" t="str">
        <f t="shared" si="1"/>
        <v/>
      </c>
    </row>
    <row r="8" spans="1:8" ht="18" customHeight="1" x14ac:dyDescent="0.15">
      <c r="A8" s="14">
        <v>101</v>
      </c>
      <c r="B8" s="15" t="s">
        <v>6</v>
      </c>
      <c r="C8" s="16">
        <v>500</v>
      </c>
      <c r="D8" s="7">
        <v>254</v>
      </c>
      <c r="E8" s="7">
        <v>254</v>
      </c>
      <c r="F8" s="8">
        <f t="shared" si="0"/>
        <v>6010</v>
      </c>
      <c r="G8" s="7">
        <v>0</v>
      </c>
      <c r="H8" s="7" t="str">
        <f t="shared" si="1"/>
        <v/>
      </c>
    </row>
    <row r="9" spans="1:8" ht="18" customHeight="1" x14ac:dyDescent="0.15">
      <c r="A9" s="14">
        <v>501</v>
      </c>
      <c r="B9" s="15" t="s">
        <v>6</v>
      </c>
      <c r="C9" s="16">
        <v>1000</v>
      </c>
      <c r="D9" s="7">
        <v>256</v>
      </c>
      <c r="E9" s="7">
        <v>256</v>
      </c>
      <c r="F9" s="8">
        <f t="shared" si="0"/>
        <v>7010</v>
      </c>
      <c r="G9" s="7">
        <v>0</v>
      </c>
      <c r="H9" s="7" t="str">
        <f t="shared" si="1"/>
        <v/>
      </c>
    </row>
    <row r="10" spans="1:8" ht="18" customHeight="1" x14ac:dyDescent="0.15">
      <c r="A10" s="17">
        <v>1001</v>
      </c>
      <c r="B10" s="18" t="s">
        <v>6</v>
      </c>
      <c r="C10" s="19">
        <v>10000</v>
      </c>
      <c r="D10" s="9">
        <v>261</v>
      </c>
      <c r="E10" s="9">
        <v>261</v>
      </c>
      <c r="F10" s="10">
        <f t="shared" si="0"/>
        <v>12010</v>
      </c>
      <c r="G10" s="9">
        <v>0</v>
      </c>
      <c r="H10" s="9" t="str">
        <f t="shared" si="1"/>
        <v/>
      </c>
    </row>
    <row r="11" spans="1:8" ht="15" customHeight="1" x14ac:dyDescent="0.15">
      <c r="A11" s="2" t="s">
        <v>7</v>
      </c>
      <c r="B11" s="2"/>
      <c r="C11" s="2"/>
    </row>
    <row r="12" spans="1:8" ht="15" customHeight="1" x14ac:dyDescent="0.15">
      <c r="A12" s="2"/>
      <c r="B12" s="2"/>
      <c r="C12" s="2"/>
    </row>
    <row r="13" spans="1:8" ht="15" customHeight="1" x14ac:dyDescent="0.15">
      <c r="A13" s="2"/>
      <c r="B13" s="2"/>
      <c r="C13" s="2"/>
    </row>
    <row r="14" spans="1:8" ht="18" customHeight="1" x14ac:dyDescent="0.15">
      <c r="A14" s="114" t="s">
        <v>0</v>
      </c>
      <c r="B14" s="114"/>
      <c r="C14" s="114"/>
      <c r="D14" s="3" t="s">
        <v>1</v>
      </c>
      <c r="E14" s="3" t="s">
        <v>2</v>
      </c>
      <c r="F14" s="4" t="s">
        <v>3</v>
      </c>
      <c r="G14" s="3" t="s">
        <v>4</v>
      </c>
      <c r="H14" s="3" t="s">
        <v>5</v>
      </c>
    </row>
    <row r="15" spans="1:8" ht="18" customHeight="1" x14ac:dyDescent="0.15">
      <c r="A15" s="59">
        <v>0</v>
      </c>
      <c r="B15" s="60"/>
      <c r="C15" s="61">
        <v>0</v>
      </c>
      <c r="D15" s="57">
        <v>0</v>
      </c>
      <c r="E15" s="57">
        <v>0</v>
      </c>
      <c r="F15" s="58">
        <v>0</v>
      </c>
      <c r="G15" s="57">
        <v>0</v>
      </c>
      <c r="H15" s="57"/>
    </row>
    <row r="16" spans="1:8" ht="18" customHeight="1" x14ac:dyDescent="0.15">
      <c r="A16" s="11">
        <v>1</v>
      </c>
      <c r="B16" s="12" t="s">
        <v>6</v>
      </c>
      <c r="C16" s="13">
        <v>10</v>
      </c>
      <c r="D16" s="5">
        <v>1050</v>
      </c>
      <c r="E16" s="5">
        <f t="shared" ref="E16:E23" si="2">D16</f>
        <v>1050</v>
      </c>
      <c r="F16" s="6">
        <v>0</v>
      </c>
      <c r="G16" s="5"/>
      <c r="H16" s="5"/>
    </row>
    <row r="17" spans="1:8" ht="18" customHeight="1" x14ac:dyDescent="0.15">
      <c r="A17" s="14">
        <v>11</v>
      </c>
      <c r="B17" s="15" t="s">
        <v>6</v>
      </c>
      <c r="C17" s="16">
        <v>20</v>
      </c>
      <c r="D17" s="7">
        <v>156</v>
      </c>
      <c r="E17" s="7">
        <f t="shared" si="2"/>
        <v>156</v>
      </c>
      <c r="F17" s="8">
        <f>C17*D17-((C17-C16)*D17+D16)</f>
        <v>510</v>
      </c>
      <c r="G17" s="7">
        <v>0</v>
      </c>
      <c r="H17" s="7" t="str">
        <f>IF(G17*E17-F17&gt;0,ROUNDDOWN((G17*E17-F17)*1.05,-1),"")</f>
        <v/>
      </c>
    </row>
    <row r="18" spans="1:8" ht="18" customHeight="1" x14ac:dyDescent="0.15">
      <c r="A18" s="14">
        <v>21</v>
      </c>
      <c r="B18" s="15" t="s">
        <v>6</v>
      </c>
      <c r="C18" s="16">
        <v>30</v>
      </c>
      <c r="D18" s="7">
        <v>196</v>
      </c>
      <c r="E18" s="7">
        <f t="shared" si="2"/>
        <v>196</v>
      </c>
      <c r="F18" s="8">
        <f t="shared" ref="F18:F23" si="3">C18*D18-((C18-C17)*D18+C17*D17-F17)</f>
        <v>1310</v>
      </c>
      <c r="G18" s="7">
        <v>0</v>
      </c>
      <c r="H18" s="7" t="str">
        <f t="shared" ref="H18:H23" si="4">IF(G18*E18-F18&gt;0,ROUNDDOWN((G18*E18-F18)*1.05,-1),"")</f>
        <v/>
      </c>
    </row>
    <row r="19" spans="1:8" ht="18" customHeight="1" x14ac:dyDescent="0.15">
      <c r="A19" s="14">
        <v>31</v>
      </c>
      <c r="B19" s="15" t="s">
        <v>6</v>
      </c>
      <c r="C19" s="16">
        <v>50</v>
      </c>
      <c r="D19" s="7">
        <v>212</v>
      </c>
      <c r="E19" s="7">
        <f t="shared" si="2"/>
        <v>212</v>
      </c>
      <c r="F19" s="8">
        <f t="shared" si="3"/>
        <v>1790</v>
      </c>
      <c r="G19" s="7">
        <v>0</v>
      </c>
      <c r="H19" s="7" t="str">
        <f t="shared" si="4"/>
        <v/>
      </c>
    </row>
    <row r="20" spans="1:8" ht="18" customHeight="1" x14ac:dyDescent="0.15">
      <c r="A20" s="14">
        <v>51</v>
      </c>
      <c r="B20" s="15" t="s">
        <v>6</v>
      </c>
      <c r="C20" s="16">
        <v>100</v>
      </c>
      <c r="D20" s="7">
        <v>286</v>
      </c>
      <c r="E20" s="7">
        <f t="shared" si="2"/>
        <v>286</v>
      </c>
      <c r="F20" s="8">
        <f t="shared" si="3"/>
        <v>5490</v>
      </c>
      <c r="G20" s="7">
        <v>0</v>
      </c>
      <c r="H20" s="7" t="str">
        <f t="shared" si="4"/>
        <v/>
      </c>
    </row>
    <row r="21" spans="1:8" ht="18" customHeight="1" x14ac:dyDescent="0.15">
      <c r="A21" s="14">
        <v>101</v>
      </c>
      <c r="B21" s="15" t="s">
        <v>6</v>
      </c>
      <c r="C21" s="16">
        <v>500</v>
      </c>
      <c r="D21" s="7">
        <v>312</v>
      </c>
      <c r="E21" s="7">
        <f t="shared" si="2"/>
        <v>312</v>
      </c>
      <c r="F21" s="8">
        <f t="shared" si="3"/>
        <v>8090</v>
      </c>
      <c r="G21" s="7">
        <v>0</v>
      </c>
      <c r="H21" s="7" t="str">
        <f t="shared" si="4"/>
        <v/>
      </c>
    </row>
    <row r="22" spans="1:8" ht="18" customHeight="1" x14ac:dyDescent="0.15">
      <c r="A22" s="14">
        <v>501</v>
      </c>
      <c r="B22" s="15" t="s">
        <v>6</v>
      </c>
      <c r="C22" s="16">
        <v>1000</v>
      </c>
      <c r="D22" s="7">
        <v>321</v>
      </c>
      <c r="E22" s="7">
        <f t="shared" si="2"/>
        <v>321</v>
      </c>
      <c r="F22" s="8">
        <f t="shared" si="3"/>
        <v>12590</v>
      </c>
      <c r="G22" s="7">
        <v>0</v>
      </c>
      <c r="H22" s="7" t="str">
        <f t="shared" si="4"/>
        <v/>
      </c>
    </row>
    <row r="23" spans="1:8" ht="18" customHeight="1" x14ac:dyDescent="0.15">
      <c r="A23" s="17">
        <v>1001</v>
      </c>
      <c r="B23" s="18" t="s">
        <v>6</v>
      </c>
      <c r="C23" s="19">
        <v>10000</v>
      </c>
      <c r="D23" s="9">
        <v>332</v>
      </c>
      <c r="E23" s="9">
        <f t="shared" si="2"/>
        <v>332</v>
      </c>
      <c r="F23" s="10">
        <f t="shared" si="3"/>
        <v>23590</v>
      </c>
      <c r="G23" s="9">
        <v>0</v>
      </c>
      <c r="H23" s="9" t="str">
        <f t="shared" si="4"/>
        <v/>
      </c>
    </row>
    <row r="24" spans="1:8" x14ac:dyDescent="0.15">
      <c r="A24" s="1" t="s">
        <v>8</v>
      </c>
    </row>
  </sheetData>
  <sheetProtection password="DEE7" sheet="1"/>
  <mergeCells count="2">
    <mergeCell ref="A1:C1"/>
    <mergeCell ref="A14:C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計算表</vt:lpstr>
      <vt:lpstr>速算表</vt:lpstr>
      <vt:lpstr>計算表!Print_Area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gsoumu</dc:creator>
  <cp:lastModifiedBy>User</cp:lastModifiedBy>
  <cp:lastPrinted>2019-09-18T01:55:35Z</cp:lastPrinted>
  <dcterms:created xsi:type="dcterms:W3CDTF">2007-05-25T02:25:01Z</dcterms:created>
  <dcterms:modified xsi:type="dcterms:W3CDTF">2019-09-18T02:34:10Z</dcterms:modified>
</cp:coreProperties>
</file>