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higashi.hiroyuki\Downloads\"/>
    </mc:Choice>
  </mc:AlternateContent>
  <bookViews>
    <workbookView xWindow="0" yWindow="0" windowWidth="16230" windowHeight="4860"/>
  </bookViews>
  <sheets>
    <sheet name="算定シート（ブランク）" sheetId="1" r:id="rId1"/>
    <sheet name="別添（財産目録）" sheetId="4" r:id="rId2"/>
    <sheet name="デフレータ" sheetId="5" r:id="rId3"/>
  </sheets>
  <definedNames>
    <definedName name="_Regression_X" localSheetId="2" hidden="1">#REF!</definedName>
    <definedName name="_Regression_X" hidden="1">#REF!</definedName>
    <definedName name="AA" localSheetId="2" hidden="1">#REF!</definedName>
    <definedName name="AA" hidden="1">#REF!</definedName>
    <definedName name="BB" localSheetId="2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2" i="5" l="1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44" i="1" l="1"/>
  <c r="I43" i="1"/>
  <c r="I42" i="1"/>
  <c r="I41" i="1"/>
  <c r="I40" i="1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<sst xmlns="http://schemas.openxmlformats.org/spreadsheetml/2006/main" count="222" uniqueCount="198">
  <si>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</si>
  <si>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</si>
  <si>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</si>
  <si>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</si>
  <si>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</si>
  <si>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</si>
  <si>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</si>
  <si>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</si>
  <si>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</si>
  <si>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</si>
  <si>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</si>
  <si>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</si>
  <si>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</si>
  <si>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</si>
  <si>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</si>
  <si>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</si>
  <si>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</si>
  <si>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</si>
  <si>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</si>
  <si>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</si>
  <si>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</si>
  <si>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</si>
  <si>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</si>
  <si>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</si>
  <si>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</si>
  <si>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</si>
  <si>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</si>
  <si>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</si>
  <si>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</si>
  <si>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</si>
  <si>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</si>
  <si>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</si>
  <si>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</si>
  <si>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</si>
  <si>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</si>
  <si>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</si>
  <si>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</si>
  <si>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</si>
  <si>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</si>
  <si>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</si>
  <si>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</si>
  <si>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</si>
  <si>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</si>
  <si>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</si>
  <si>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</si>
  <si>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</si>
  <si>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</si>
  <si>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</si>
  <si>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</si>
  <si>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</si>
  <si>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</si>
  <si>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</si>
  <si>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</si>
  <si>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</si>
  <si>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</si>
  <si>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</si>
  <si>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</si>
  <si>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</si>
  <si>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</si>
  <si>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</si>
  <si>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</si>
  <si>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</si>
  <si>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</si>
  <si>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</si>
  <si>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</si>
  <si>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</si>
  <si>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</si>
  <si>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</si>
  <si>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</si>
  <si>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</si>
  <si>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</si>
  <si>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</si>
  <si>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</si>
  <si>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</si>
  <si>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</si>
  <si>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</si>
  <si>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</si>
  <si>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</si>
  <si>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</si>
  <si>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</si>
  <si>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</si>
  <si>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</si>
  <si>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</si>
  <si>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</si>
  <si>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</si>
  <si>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</si>
  <si>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</si>
  <si>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</si>
  <si>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</si>
  <si>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</si>
  <si>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</si>
  <si>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</si>
  <si>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</si>
  <si>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</si>
  <si>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</si>
  <si>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</si>
  <si>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</si>
  <si>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</si>
  <si>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</si>
  <si>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</si>
  <si>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</si>
  <si>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</si>
  <si>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</si>
  <si>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</si>
  <si>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</si>
  <si>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</si>
  <si>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</si>
  <si>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</si>
  <si>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</si>
  <si>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</si>
  <si>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</si>
  <si>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</si>
  <si>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</si>
  <si>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</si>
  <si>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</si>
  <si>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</si>
  <si>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</si>
  <si>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</si>
  <si>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</si>
  <si>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</si>
  <si>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</si>
  <si>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</si>
  <si>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</si>
  <si>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</si>
  <si>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</si>
  <si>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</si>
  <si>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</si>
  <si>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</si>
  <si>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</si>
  <si>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</si>
  <si>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</si>
  <si>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</si>
  <si>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</si>
  <si>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</si>
  <si>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</si>
  <si>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</si>
  <si>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</si>
  <si>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</si>
  <si>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</si>
  <si>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</si>
  <si>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</si>
  <si>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</si>
  <si>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</si>
  <si>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</si>
  <si>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</si>
  <si>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</si>
  <si>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</si>
  <si>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</si>
  <si>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</si>
  <si>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</si>
  <si>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</si>
  <si>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</si>
  <si>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</si>
  <si>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</si>
  <si>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</si>
  <si>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</si>
  <si>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</si>
  <si>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</si>
  <si>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</si>
  <si>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</si>
  <si>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</si>
  <si>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</si>
  <si>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</si>
  <si>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</si>
  <si>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</si>
  <si>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</si>
  <si>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</si>
  <si>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</si>
  <si>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</si>
  <si>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</si>
  <si>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</si>
  <si>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</si>
  <si>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</si>
  <si>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</si>
  <si>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</si>
  <si>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</si>
  <si>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</si>
  <si>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</si>
  <si>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</si>
  <si>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</si>
  <si>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</si>
  <si>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</si>
  <si>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</si>
  <si>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</si>
  <si>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</si>
  <si>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</si>
  <si>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</si>
  <si>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</si>
  <si>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</si>
  <si>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</si>
  <si>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</si>
  <si>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（何）減価償却累計額</t>
    <rPh sb="3" eb="5">
      <t>ゲンカ</t>
    </rPh>
    <rPh sb="5" eb="7">
      <t>ショウキャク</t>
    </rPh>
    <rPh sb="7" eb="10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</si>
  <si>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</si>
  <si>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</si>
  <si>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</si>
  <si>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建設工事費デフレーター</t>
    <phoneticPr fontId="5"/>
  </si>
  <si>
    <t>令和3年3月31日現在</t>
    <rPh sb="0" eb="2">
      <t>レイワ</t>
    </rPh>
    <phoneticPr fontId="7"/>
  </si>
  <si>
    <t>2019年と比較した伸び率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</si>
</sst>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  <numFmt numFmtId="187" formatCode="0.0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Border="1" applyAlignment="1">
      <alignment horizontal="left" vertical="center"/>
    </xf>
    <xf numFmtId="0" fontId="10" fillId="2" borderId="0" xfId="1" applyFont="1" applyFill="1" applyBorder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Fill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 applyAlignment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 applyProtection="1">
      <alignment vertical="center"/>
    </xf>
    <xf numFmtId="49" fontId="15" fillId="2" borderId="0" xfId="6" applyNumberFormat="1" applyFont="1" applyFill="1" applyAlignment="1" applyProtection="1">
      <alignment vertical="center"/>
    </xf>
    <xf numFmtId="0" fontId="17" fillId="2" borderId="0" xfId="7" applyFont="1" applyFill="1" applyAlignment="1" applyProtection="1">
      <alignment horizontal="right" vertical="center"/>
    </xf>
    <xf numFmtId="0" fontId="15" fillId="2" borderId="0" xfId="7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/>
    </xf>
    <xf numFmtId="0" fontId="15" fillId="2" borderId="6" xfId="7" applyNumberFormat="1" applyFont="1" applyFill="1" applyBorder="1" applyAlignment="1" applyProtection="1">
      <alignment horizontal="right" vertical="center" wrapText="1"/>
    </xf>
    <xf numFmtId="0" fontId="20" fillId="2" borderId="0" xfId="7" applyNumberFormat="1" applyFont="1" applyFill="1" applyBorder="1" applyAlignment="1" applyProtection="1">
      <alignment vertical="center" wrapText="1"/>
    </xf>
    <xf numFmtId="0" fontId="15" fillId="2" borderId="0" xfId="6" applyNumberFormat="1" applyFont="1" applyFill="1" applyAlignment="1" applyProtection="1">
      <alignment vertical="center"/>
    </xf>
    <xf numFmtId="0" fontId="15" fillId="2" borderId="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0" fontId="15" fillId="2" borderId="13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vertical="center" wrapText="1"/>
    </xf>
    <xf numFmtId="0" fontId="20" fillId="2" borderId="15" xfId="7" applyNumberFormat="1" applyFont="1" applyFill="1" applyBorder="1" applyAlignment="1" applyProtection="1">
      <alignment vertical="center" wrapText="1"/>
    </xf>
    <xf numFmtId="0" fontId="20" fillId="2" borderId="20" xfId="7" applyNumberFormat="1" applyFont="1" applyFill="1" applyBorder="1" applyAlignment="1" applyProtection="1">
      <alignment vertical="center"/>
    </xf>
    <xf numFmtId="0" fontId="20" fillId="2" borderId="24" xfId="7" applyNumberFormat="1" applyFont="1" applyFill="1" applyBorder="1" applyAlignment="1" applyProtection="1">
      <alignment vertical="center"/>
    </xf>
    <xf numFmtId="0" fontId="15" fillId="2" borderId="9" xfId="7" applyNumberFormat="1" applyFont="1" applyFill="1" applyBorder="1" applyAlignment="1" applyProtection="1">
      <alignment vertical="center" wrapText="1"/>
    </xf>
    <xf numFmtId="0" fontId="15" fillId="2" borderId="15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vertical="center"/>
    </xf>
    <xf numFmtId="0" fontId="20" fillId="2" borderId="26" xfId="7" applyNumberFormat="1" applyFont="1" applyFill="1" applyBorder="1" applyAlignment="1" applyProtection="1">
      <alignment vertical="center"/>
    </xf>
    <xf numFmtId="0" fontId="15" fillId="2" borderId="16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vertical="center" wrapText="1"/>
    </xf>
    <xf numFmtId="0" fontId="20" fillId="2" borderId="6" xfId="7" applyNumberFormat="1" applyFont="1" applyFill="1" applyBorder="1" applyAlignment="1" applyProtection="1">
      <alignment horizontal="left" vertical="center"/>
    </xf>
    <xf numFmtId="0" fontId="20" fillId="2" borderId="28" xfId="7" applyNumberFormat="1" applyFont="1" applyFill="1" applyBorder="1" applyAlignment="1" applyProtection="1">
      <alignment horizontal="left" vertical="center" wrapText="1"/>
    </xf>
    <xf numFmtId="0" fontId="15" fillId="2" borderId="17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 wrapText="1"/>
    </xf>
    <xf numFmtId="49" fontId="24" fillId="2" borderId="0" xfId="6" applyNumberFormat="1" applyFont="1" applyFill="1" applyAlignment="1" applyProtection="1">
      <alignment vertical="center"/>
    </xf>
    <xf numFmtId="38" fontId="16" fillId="2" borderId="12" xfId="7" applyNumberFormat="1" applyFont="1" applyFill="1" applyBorder="1" applyAlignment="1" applyProtection="1">
      <alignment horizontal="right" vertical="center" wrapText="1"/>
    </xf>
    <xf numFmtId="38" fontId="16" fillId="2" borderId="13" xfId="7" applyNumberFormat="1" applyFont="1" applyFill="1" applyBorder="1" applyAlignment="1" applyProtection="1">
      <alignment horizontal="right" vertical="center" wrapText="1"/>
    </xf>
    <xf numFmtId="0" fontId="15" fillId="2" borderId="0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/>
    </xf>
    <xf numFmtId="0" fontId="20" fillId="2" borderId="24" xfId="7" applyNumberFormat="1" applyFont="1" applyFill="1" applyBorder="1" applyAlignment="1" applyProtection="1">
      <alignment horizontal="left" vertical="center"/>
    </xf>
    <xf numFmtId="185" fontId="15" fillId="2" borderId="16" xfId="7" applyNumberFormat="1" applyFont="1" applyFill="1" applyBorder="1" applyAlignment="1" applyProtection="1">
      <alignment horizontal="center" vertical="center" wrapText="1"/>
    </xf>
    <xf numFmtId="0" fontId="23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7" applyNumberFormat="1" applyFont="1" applyFill="1" applyBorder="1" applyAlignment="1" applyProtection="1">
      <alignment horizontal="left" vertical="center"/>
    </xf>
    <xf numFmtId="0" fontId="23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 wrapText="1"/>
    </xf>
    <xf numFmtId="38" fontId="16" fillId="2" borderId="7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horizontal="left" vertical="center" wrapText="1"/>
    </xf>
    <xf numFmtId="0" fontId="15" fillId="2" borderId="16" xfId="7" applyNumberFormat="1" applyFont="1" applyFill="1" applyBorder="1" applyAlignment="1" applyProtection="1">
      <alignment horizontal="left" vertical="center" wrapText="1"/>
    </xf>
    <xf numFmtId="0" fontId="15" fillId="2" borderId="0" xfId="7" applyNumberFormat="1" applyFont="1" applyFill="1" applyBorder="1" applyAlignment="1" applyProtection="1">
      <alignment horizontal="left" vertical="distributed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7" xfId="7" applyNumberFormat="1" applyFont="1" applyFill="1" applyBorder="1" applyAlignment="1" applyProtection="1">
      <alignment horizontal="center" vertical="center" wrapText="1"/>
    </xf>
    <xf numFmtId="38" fontId="16" fillId="2" borderId="15" xfId="7" applyNumberFormat="1" applyFont="1" applyFill="1" applyBorder="1" applyAlignment="1" applyProtection="1">
      <alignment horizontal="right" vertical="center" wrapText="1"/>
    </xf>
    <xf numFmtId="0" fontId="20" fillId="0" borderId="25" xfId="7" applyNumberFormat="1" applyFont="1" applyFill="1" applyBorder="1" applyAlignment="1" applyProtection="1">
      <alignment horizontal="center" vertical="center" wrapText="1"/>
    </xf>
    <xf numFmtId="38" fontId="16" fillId="2" borderId="9" xfId="7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horizontal="right" vertical="center" wrapText="1"/>
    </xf>
    <xf numFmtId="0" fontId="23" fillId="0" borderId="29" xfId="7" applyNumberFormat="1" applyFont="1" applyFill="1" applyBorder="1" applyAlignment="1" applyProtection="1">
      <alignment horizontal="center" vertical="center" wrapText="1"/>
    </xf>
    <xf numFmtId="38" fontId="16" fillId="2" borderId="11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horizontal="right"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6" fillId="2" borderId="16" xfId="8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horizontal="center" vertical="center" wrapText="1"/>
    </xf>
    <xf numFmtId="0" fontId="20" fillId="0" borderId="27" xfId="7" applyNumberFormat="1" applyFont="1" applyFill="1" applyBorder="1" applyAlignment="1" applyProtection="1">
      <alignment horizontal="center" vertical="center" wrapText="1"/>
    </xf>
    <xf numFmtId="38" fontId="16" fillId="2" borderId="14" xfId="7" applyNumberFormat="1" applyFont="1" applyFill="1" applyBorder="1" applyAlignment="1" applyProtection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Fill="1" applyBorder="1" applyAlignment="1" applyProtection="1">
      <alignment vertical="center" shrinkToFit="1"/>
      <protection locked="0"/>
    </xf>
    <xf numFmtId="179" fontId="4" fillId="0" borderId="30" xfId="1" applyNumberFormat="1" applyFont="1" applyFill="1" applyBorder="1" applyAlignment="1" applyProtection="1">
      <alignment vertical="center" shrinkToFit="1"/>
      <protection locked="0"/>
    </xf>
    <xf numFmtId="178" fontId="4" fillId="0" borderId="31" xfId="1" applyNumberFormat="1" applyFont="1" applyFill="1" applyBorder="1" applyAlignment="1" applyProtection="1">
      <alignment vertical="center" shrinkToFit="1"/>
      <protection locked="0"/>
    </xf>
    <xf numFmtId="179" fontId="4" fillId="0" borderId="31" xfId="1" applyNumberFormat="1" applyFont="1" applyFill="1" applyBorder="1" applyAlignment="1" applyProtection="1">
      <alignment vertical="center" shrinkToFit="1"/>
      <protection locked="0"/>
    </xf>
    <xf numFmtId="178" fontId="4" fillId="0" borderId="32" xfId="1" applyNumberFormat="1" applyFont="1" applyFill="1" applyBorder="1" applyAlignment="1" applyProtection="1">
      <alignment vertical="center" shrinkToFit="1"/>
      <protection locked="0"/>
    </xf>
    <xf numFmtId="179" fontId="4" fillId="0" borderId="32" xfId="1" applyNumberFormat="1" applyFont="1" applyFill="1" applyBorder="1" applyAlignment="1" applyProtection="1">
      <alignment vertical="center" shrinkToFit="1"/>
      <protection locked="0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0" borderId="29" xfId="7" applyNumberFormat="1" applyFont="1" applyFill="1" applyBorder="1" applyAlignment="1" applyProtection="1">
      <alignment horizontal="center" vertical="center" wrapText="1"/>
    </xf>
    <xf numFmtId="38" fontId="16" fillId="2" borderId="33" xfId="7" applyNumberFormat="1" applyFont="1" applyFill="1" applyBorder="1" applyAlignment="1" applyProtection="1">
      <alignment vertical="center" wrapText="1"/>
    </xf>
    <xf numFmtId="38" fontId="16" fillId="2" borderId="34" xfId="7" applyNumberFormat="1" applyFont="1" applyFill="1" applyBorder="1" applyAlignment="1" applyProtection="1">
      <alignment vertical="center" wrapText="1"/>
    </xf>
    <xf numFmtId="38" fontId="16" fillId="2" borderId="35" xfId="7" applyNumberFormat="1" applyFont="1" applyFill="1" applyBorder="1" applyAlignment="1" applyProtection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 applyBorder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NumberFormat="1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horizontal="right" vertical="center" wrapText="1"/>
    </xf>
    <xf numFmtId="186" fontId="16" fillId="2" borderId="11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vertical="center" wrapText="1"/>
    </xf>
    <xf numFmtId="186" fontId="16" fillId="2" borderId="11" xfId="7" applyNumberFormat="1" applyFont="1" applyFill="1" applyBorder="1" applyAlignment="1" applyProtection="1">
      <alignment vertical="center" wrapText="1"/>
    </xf>
    <xf numFmtId="176" fontId="4" fillId="2" borderId="0" xfId="1" applyNumberFormat="1" applyFont="1" applyFill="1" applyBorder="1" applyAlignment="1">
      <alignment horizontal="right" vertical="center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/>
    </xf>
    <xf numFmtId="0" fontId="17" fillId="2" borderId="7" xfId="7" applyNumberFormat="1" applyFont="1" applyFill="1" applyBorder="1" applyAlignment="1" applyProtection="1">
      <alignment horizontal="center" vertical="center" wrapText="1"/>
    </xf>
    <xf numFmtId="0" fontId="25" fillId="8" borderId="7" xfId="11" applyFont="1" applyFill="1" applyBorder="1" applyAlignment="1">
      <alignment horizontal="center" vertical="center" wrapText="1"/>
    </xf>
    <xf numFmtId="0" fontId="1" fillId="0" borderId="0" xfId="11">
      <alignment vertical="center"/>
    </xf>
    <xf numFmtId="0" fontId="25" fillId="8" borderId="7" xfId="11" applyFont="1" applyFill="1" applyBorder="1" applyAlignment="1">
      <alignment horizontal="center" vertical="center"/>
    </xf>
    <xf numFmtId="0" fontId="25" fillId="0" borderId="7" xfId="11" applyFont="1" applyBorder="1" applyAlignment="1">
      <alignment horizontal="center" vertical="center"/>
    </xf>
    <xf numFmtId="180" fontId="25" fillId="4" borderId="7" xfId="11" applyNumberFormat="1" applyFont="1" applyFill="1" applyBorder="1" applyAlignment="1">
      <alignment horizontal="center" vertical="center"/>
    </xf>
    <xf numFmtId="187" fontId="25" fillId="0" borderId="7" xfId="11" applyNumberFormat="1" applyFont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left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49" fontId="14" fillId="2" borderId="0" xfId="6" applyNumberFormat="1" applyFont="1" applyFill="1" applyBorder="1" applyAlignment="1" applyProtection="1">
      <alignment horizontal="center" vertical="center"/>
    </xf>
    <xf numFmtId="184" fontId="18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6" xfId="7" applyNumberFormat="1" applyFont="1" applyFill="1" applyBorder="1" applyAlignment="1" applyProtection="1">
      <alignment horizontal="right" vertical="center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12" xfId="7" applyNumberFormat="1" applyFont="1" applyFill="1" applyBorder="1" applyAlignment="1" applyProtection="1">
      <alignment horizontal="center" vertical="center" wrapText="1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20" fillId="2" borderId="10" xfId="7" applyNumberFormat="1" applyFont="1" applyFill="1" applyBorder="1" applyAlignment="1" applyProtection="1">
      <alignment horizontal="left" vertical="center" wrapText="1"/>
    </xf>
    <xf numFmtId="0" fontId="20" fillId="2" borderId="12" xfId="7" applyNumberFormat="1" applyFont="1" applyFill="1" applyBorder="1" applyAlignment="1" applyProtection="1">
      <alignment horizontal="left" vertical="center" wrapText="1"/>
    </xf>
    <xf numFmtId="0" fontId="25" fillId="8" borderId="7" xfId="11" applyFont="1" applyFill="1" applyBorder="1" applyAlignment="1">
      <alignment horizontal="center" vertical="center"/>
    </xf>
  </cellXfs>
  <cellStyles count="12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  <cellStyle name="標準 8 3 2" xfId="11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I40" sqref="I40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93" t="s">
        <v>30</v>
      </c>
      <c r="D37" s="193" t="s">
        <v>31</v>
      </c>
      <c r="E37" s="195" t="s">
        <v>32</v>
      </c>
      <c r="F37" s="193" t="s">
        <v>33</v>
      </c>
      <c r="G37" s="193" t="s">
        <v>34</v>
      </c>
      <c r="H37" s="193" t="s">
        <v>35</v>
      </c>
      <c r="I37" s="185" t="s">
        <v>36</v>
      </c>
      <c r="J37" s="186"/>
      <c r="K37" s="186"/>
      <c r="L37" s="186"/>
      <c r="M37" s="186"/>
      <c r="N37" s="187"/>
      <c r="O37" s="199" t="s">
        <v>37</v>
      </c>
      <c r="P37" s="200"/>
      <c r="Q37" s="200"/>
      <c r="R37" s="201"/>
      <c r="S37" s="193" t="s">
        <v>38</v>
      </c>
      <c r="T37" s="41"/>
      <c r="U37" s="183" t="s">
        <v>39</v>
      </c>
      <c r="V37" s="183" t="s">
        <v>40</v>
      </c>
      <c r="W37" s="202" t="s">
        <v>41</v>
      </c>
      <c r="X37" s="203" t="s">
        <v>42</v>
      </c>
      <c r="Y37" s="206" t="s">
        <v>43</v>
      </c>
      <c r="Z37" s="207"/>
      <c r="AA37" s="183" t="s">
        <v>44</v>
      </c>
      <c r="AB37" s="42"/>
    </row>
    <row r="38" spans="1:30" s="43" customFormat="1" ht="24.95" customHeight="1" x14ac:dyDescent="0.15">
      <c r="A38" s="9"/>
      <c r="B38" s="40"/>
      <c r="C38" s="194"/>
      <c r="D38" s="194"/>
      <c r="E38" s="196"/>
      <c r="F38" s="194"/>
      <c r="G38" s="194"/>
      <c r="H38" s="194"/>
      <c r="I38" s="183" t="s">
        <v>45</v>
      </c>
      <c r="J38" s="185" t="s">
        <v>46</v>
      </c>
      <c r="K38" s="186"/>
      <c r="L38" s="186"/>
      <c r="M38" s="187"/>
      <c r="N38" s="183" t="s">
        <v>47</v>
      </c>
      <c r="O38" s="183" t="s">
        <v>48</v>
      </c>
      <c r="P38" s="189" t="s">
        <v>49</v>
      </c>
      <c r="Q38" s="189"/>
      <c r="R38" s="190" t="s">
        <v>50</v>
      </c>
      <c r="S38" s="194"/>
      <c r="T38" s="41"/>
      <c r="U38" s="184"/>
      <c r="V38" s="184"/>
      <c r="W38" s="202"/>
      <c r="X38" s="204"/>
      <c r="Y38" s="183" t="s">
        <v>51</v>
      </c>
      <c r="Z38" s="183" t="s">
        <v>52</v>
      </c>
      <c r="AA38" s="184"/>
      <c r="AB38" s="42"/>
    </row>
    <row r="39" spans="1:30" s="43" customFormat="1" ht="50.1" customHeight="1" thickBot="1" x14ac:dyDescent="0.2">
      <c r="A39" s="9"/>
      <c r="B39" s="40"/>
      <c r="C39" s="194"/>
      <c r="D39" s="194"/>
      <c r="E39" s="197"/>
      <c r="F39" s="198"/>
      <c r="G39" s="198"/>
      <c r="H39" s="194"/>
      <c r="I39" s="184"/>
      <c r="J39" s="44" t="s">
        <v>53</v>
      </c>
      <c r="K39" s="45" t="s">
        <v>54</v>
      </c>
      <c r="L39" s="46" t="s">
        <v>55</v>
      </c>
      <c r="M39" s="46" t="s">
        <v>56</v>
      </c>
      <c r="N39" s="188"/>
      <c r="O39" s="188"/>
      <c r="P39" s="46" t="s">
        <v>57</v>
      </c>
      <c r="Q39" s="46" t="s">
        <v>58</v>
      </c>
      <c r="R39" s="191"/>
      <c r="S39" s="198"/>
      <c r="T39" s="41"/>
      <c r="U39" s="188"/>
      <c r="V39" s="188"/>
      <c r="W39" s="202"/>
      <c r="X39" s="205"/>
      <c r="Y39" s="188"/>
      <c r="Z39" s="188"/>
      <c r="AA39" s="188"/>
      <c r="AB39" s="42"/>
    </row>
    <row r="40" spans="1:30" s="43" customFormat="1" ht="24.95" customHeight="1" outlineLevel="1" thickTop="1" x14ac:dyDescent="0.15">
      <c r="A40" s="47"/>
      <c r="B40" s="40"/>
      <c r="C40" s="19"/>
      <c r="D40" s="139"/>
      <c r="E40" s="141"/>
      <c r="F40" s="142"/>
      <c r="G40" s="142"/>
      <c r="H40" s="140"/>
      <c r="I40" s="48" t="str">
        <f>IF(D40&lt;&gt;"", VLOOKUP(D40,デフレータ!$A$3:$C$122,3,TRUE), "-")</f>
        <v>-</v>
      </c>
      <c r="J40" s="49">
        <v>250000</v>
      </c>
      <c r="K40" s="19"/>
      <c r="L40" s="154" t="str">
        <f t="shared" ref="L40:L44" si="0">IF(E40&lt;&gt;"", E40, "-")</f>
        <v>-</v>
      </c>
      <c r="M40" s="154" t="str">
        <f>IFERROR(ROUND(J40/(K40/L40),3), "-")</f>
        <v>-</v>
      </c>
      <c r="N40" s="155" t="str">
        <f>IF(M40="-",I40,IF(AND(I40&lt;&gt;"-", M40&lt;&gt;"-"), MAX(I40,M40), "-"))</f>
        <v>-</v>
      </c>
      <c r="O40" s="156">
        <v>0.22</v>
      </c>
      <c r="P40" s="157" t="str">
        <f>IF(F40&lt;&gt;"", F40, "-")</f>
        <v>-</v>
      </c>
      <c r="Q40" s="158" t="str">
        <f>IFERROR(ROUND(P40/K40,3), "-")</f>
        <v>-</v>
      </c>
      <c r="R40" s="159">
        <f>IF(Q40="-",O40,IF(AND(O40&lt;&gt;"-", Q40&lt;&gt;"-"), MAX(O40,Q40), "-"))</f>
        <v>0.22</v>
      </c>
      <c r="S40" s="157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39"/>
      <c r="E41" s="143"/>
      <c r="F41" s="144"/>
      <c r="G41" s="144"/>
      <c r="H41" s="140"/>
      <c r="I41" s="48" t="str">
        <f>IF(D41&lt;&gt;"", VLOOKUP(D41,デフレータ!$A$3:$C$122,3,TRUE), "-")</f>
        <v>-</v>
      </c>
      <c r="J41" s="49">
        <v>250000</v>
      </c>
      <c r="K41" s="19"/>
      <c r="L41" s="154" t="str">
        <f>IF(E41&lt;&gt;"", E41, "-")</f>
        <v>-</v>
      </c>
      <c r="M41" s="154" t="str">
        <f>IFERROR(ROUND(J41/(K41/L41),3), "-")</f>
        <v>-</v>
      </c>
      <c r="N41" s="155" t="str">
        <f t="shared" ref="N41:N44" si="1">IF(M41="-",I41,IF(AND(I41&lt;&gt;"-", M41&lt;&gt;"-"), MAX(I41,M41), "-"))</f>
        <v>-</v>
      </c>
      <c r="O41" s="156">
        <v>0.22</v>
      </c>
      <c r="P41" s="157" t="str">
        <f t="shared" ref="P41:P44" si="2">IF(F41&lt;&gt;"", F41, "-")</f>
        <v>-</v>
      </c>
      <c r="Q41" s="158" t="str">
        <f t="shared" ref="Q41:Q44" si="3">IFERROR(ROUND(P41/K41,3), "-")</f>
        <v>-</v>
      </c>
      <c r="R41" s="159">
        <f t="shared" ref="R41:R44" si="4">IF(Q41="-",O41,IF(AND(O41&lt;&gt;"-", Q41&lt;&gt;"-"), MAX(O41,Q41), "-"))</f>
        <v>0.22</v>
      </c>
      <c r="S41" s="157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39"/>
      <c r="E42" s="143"/>
      <c r="F42" s="144"/>
      <c r="G42" s="144"/>
      <c r="H42" s="140"/>
      <c r="I42" s="48" t="str">
        <f>IF(D42&lt;&gt;"", VLOOKUP(D42,デフレータ!$A$3:$C$122,3,TRUE), "-")</f>
        <v>-</v>
      </c>
      <c r="J42" s="49">
        <v>250000</v>
      </c>
      <c r="K42" s="19"/>
      <c r="L42" s="154" t="str">
        <f t="shared" si="0"/>
        <v>-</v>
      </c>
      <c r="M42" s="154" t="str">
        <f>IFERROR(ROUND(J42/(K42/L42),3), "-")</f>
        <v>-</v>
      </c>
      <c r="N42" s="155" t="str">
        <f t="shared" si="1"/>
        <v>-</v>
      </c>
      <c r="O42" s="156">
        <v>0.22</v>
      </c>
      <c r="P42" s="157" t="str">
        <f t="shared" si="2"/>
        <v>-</v>
      </c>
      <c r="Q42" s="158" t="str">
        <f t="shared" si="3"/>
        <v>-</v>
      </c>
      <c r="R42" s="159">
        <f t="shared" si="4"/>
        <v>0.22</v>
      </c>
      <c r="S42" s="157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39"/>
      <c r="E43" s="143"/>
      <c r="F43" s="144"/>
      <c r="G43" s="144"/>
      <c r="H43" s="140"/>
      <c r="I43" s="48" t="str">
        <f>IF(D43&lt;&gt;"", VLOOKUP(D43,デフレータ!$A$3:$C$122,3,TRUE), "-")</f>
        <v>-</v>
      </c>
      <c r="J43" s="49">
        <v>250000</v>
      </c>
      <c r="K43" s="19"/>
      <c r="L43" s="154" t="str">
        <f t="shared" si="0"/>
        <v>-</v>
      </c>
      <c r="M43" s="154" t="str">
        <f>IFERROR(ROUND(J43/(K43/L43),3), "-")</f>
        <v>-</v>
      </c>
      <c r="N43" s="155" t="str">
        <f t="shared" si="1"/>
        <v>-</v>
      </c>
      <c r="O43" s="156">
        <v>0.22</v>
      </c>
      <c r="P43" s="157" t="str">
        <f t="shared" si="2"/>
        <v>-</v>
      </c>
      <c r="Q43" s="158" t="str">
        <f t="shared" si="3"/>
        <v>-</v>
      </c>
      <c r="R43" s="159">
        <f t="shared" si="4"/>
        <v>0.22</v>
      </c>
      <c r="S43" s="157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39"/>
      <c r="E44" s="145"/>
      <c r="F44" s="146"/>
      <c r="G44" s="146"/>
      <c r="H44" s="140"/>
      <c r="I44" s="48" t="str">
        <f>IF(D44&lt;&gt;"", VLOOKUP(D44,デフレータ!$A$3:$C$122,3,TRUE), "-")</f>
        <v>-</v>
      </c>
      <c r="J44" s="49">
        <v>250000</v>
      </c>
      <c r="K44" s="19"/>
      <c r="L44" s="154" t="str">
        <f t="shared" si="0"/>
        <v>-</v>
      </c>
      <c r="M44" s="154" t="str">
        <f>IFERROR(ROUND(J44/(K44/L44),3), "-")</f>
        <v>-</v>
      </c>
      <c r="N44" s="155" t="str">
        <f t="shared" si="1"/>
        <v>-</v>
      </c>
      <c r="O44" s="156">
        <v>0.22</v>
      </c>
      <c r="P44" s="157" t="str">
        <f t="shared" si="2"/>
        <v>-</v>
      </c>
      <c r="Q44" s="158" t="str">
        <f t="shared" si="3"/>
        <v>-</v>
      </c>
      <c r="R44" s="159">
        <f t="shared" si="4"/>
        <v>0.22</v>
      </c>
      <c r="S44" s="157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5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75" t="s">
        <v>71</v>
      </c>
      <c r="F71" s="177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176"/>
      <c r="F72" s="178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180">
        <f>IF(OR(D67="-", F77="適用しない"), D73 + IF(D74="", 0, D74) + IF(D75="", 0, D75), D32 + G67)</f>
        <v>0</v>
      </c>
      <c r="F73" s="17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2">
        <f>IF(OR(D67="-", F77="適用しない"), D57, 0)</f>
        <v>0</v>
      </c>
      <c r="E74" s="181"/>
      <c r="F74" s="178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2">
        <f>IF(OR(D67="-", F77="適用しない"), G62, 0)</f>
        <v>0</v>
      </c>
      <c r="E75" s="181"/>
      <c r="F75" s="17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182"/>
      <c r="F76" s="17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disablePrompts="1"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A25" zoomScale="80" zoomScaleNormal="80" workbookViewId="0">
      <selection activeCell="B5" sqref="B5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12" t="s">
        <v>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3" t="s">
        <v>196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4" t="s">
        <v>87</v>
      </c>
      <c r="M5" s="214"/>
      <c r="N5" s="214"/>
    </row>
    <row r="6" spans="1:14" s="80" customFormat="1" ht="31.5" x14ac:dyDescent="0.15">
      <c r="A6" s="87"/>
      <c r="B6" s="215" t="s">
        <v>88</v>
      </c>
      <c r="C6" s="216"/>
      <c r="D6" s="217"/>
      <c r="E6" s="123" t="s">
        <v>89</v>
      </c>
      <c r="F6" s="123" t="s">
        <v>90</v>
      </c>
      <c r="G6" s="123" t="s">
        <v>91</v>
      </c>
      <c r="H6" s="123" t="s">
        <v>92</v>
      </c>
      <c r="I6" s="123" t="s">
        <v>93</v>
      </c>
      <c r="J6" s="124" t="s">
        <v>94</v>
      </c>
      <c r="K6" s="89"/>
      <c r="L6" s="124" t="s">
        <v>95</v>
      </c>
      <c r="M6" s="147" t="s">
        <v>187</v>
      </c>
      <c r="N6" s="166" t="s">
        <v>181</v>
      </c>
    </row>
    <row r="7" spans="1:14" s="80" customFormat="1" ht="15.75" x14ac:dyDescent="0.15">
      <c r="A7" s="87"/>
      <c r="B7" s="218" t="s">
        <v>96</v>
      </c>
      <c r="C7" s="219"/>
      <c r="D7" s="219"/>
      <c r="E7" s="219"/>
      <c r="F7" s="219"/>
      <c r="G7" s="219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8" t="s">
        <v>97</v>
      </c>
      <c r="C8" s="219"/>
      <c r="D8" s="219"/>
      <c r="E8" s="219"/>
      <c r="F8" s="219"/>
      <c r="G8" s="219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5"/>
      <c r="I9" s="125"/>
      <c r="J9" s="160"/>
      <c r="K9" s="86"/>
      <c r="L9" s="126"/>
      <c r="M9" s="149" t="str">
        <f>IF(L9="○",J9,"")</f>
        <v/>
      </c>
      <c r="N9" s="127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1"/>
      <c r="I10" s="131"/>
      <c r="J10" s="161"/>
      <c r="K10" s="86"/>
      <c r="L10" s="137"/>
      <c r="M10" s="150" t="str">
        <f t="shared" ref="M10:M30" si="0">IF(L10="○",J10,"")</f>
        <v/>
      </c>
      <c r="N10" s="138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1"/>
      <c r="I11" s="131"/>
      <c r="J11" s="161"/>
      <c r="K11" s="86"/>
      <c r="L11" s="137"/>
      <c r="M11" s="150" t="str">
        <f t="shared" si="0"/>
        <v/>
      </c>
      <c r="N11" s="138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1"/>
      <c r="I12" s="131"/>
      <c r="J12" s="161"/>
      <c r="K12" s="86"/>
      <c r="L12" s="137"/>
      <c r="M12" s="150" t="str">
        <f t="shared" si="0"/>
        <v/>
      </c>
      <c r="N12" s="138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1"/>
      <c r="I13" s="131"/>
      <c r="J13" s="161"/>
      <c r="K13" s="86"/>
      <c r="L13" s="137"/>
      <c r="M13" s="150" t="str">
        <f t="shared" si="0"/>
        <v/>
      </c>
      <c r="N13" s="138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1"/>
      <c r="I14" s="131"/>
      <c r="J14" s="161"/>
      <c r="K14" s="86"/>
      <c r="L14" s="137"/>
      <c r="M14" s="150" t="str">
        <f t="shared" si="0"/>
        <v/>
      </c>
      <c r="N14" s="138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1"/>
      <c r="I15" s="131"/>
      <c r="J15" s="161"/>
      <c r="K15" s="86"/>
      <c r="L15" s="137"/>
      <c r="M15" s="150" t="str">
        <f t="shared" si="0"/>
        <v/>
      </c>
      <c r="N15" s="138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1"/>
      <c r="I16" s="131"/>
      <c r="J16" s="161"/>
      <c r="K16" s="86"/>
      <c r="L16" s="137"/>
      <c r="M16" s="150" t="str">
        <f t="shared" si="0"/>
        <v/>
      </c>
      <c r="N16" s="138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1"/>
      <c r="I17" s="131"/>
      <c r="J17" s="161"/>
      <c r="K17" s="86"/>
      <c r="L17" s="137"/>
      <c r="M17" s="150" t="str">
        <f t="shared" si="0"/>
        <v/>
      </c>
      <c r="N17" s="138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1"/>
      <c r="I18" s="131"/>
      <c r="J18" s="161"/>
      <c r="K18" s="86"/>
      <c r="L18" s="137"/>
      <c r="M18" s="150" t="str">
        <f t="shared" si="0"/>
        <v/>
      </c>
      <c r="N18" s="138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1"/>
      <c r="I19" s="131"/>
      <c r="J19" s="161"/>
      <c r="K19" s="86"/>
      <c r="L19" s="137"/>
      <c r="M19" s="150" t="str">
        <f t="shared" si="0"/>
        <v/>
      </c>
      <c r="N19" s="138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1"/>
      <c r="I20" s="131"/>
      <c r="J20" s="161"/>
      <c r="K20" s="86"/>
      <c r="L20" s="137"/>
      <c r="M20" s="150" t="str">
        <f t="shared" si="0"/>
        <v/>
      </c>
      <c r="N20" s="138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1"/>
      <c r="I21" s="131"/>
      <c r="J21" s="161"/>
      <c r="K21" s="86"/>
      <c r="L21" s="137"/>
      <c r="M21" s="150" t="str">
        <f t="shared" si="0"/>
        <v/>
      </c>
      <c r="N21" s="138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1"/>
      <c r="I22" s="131"/>
      <c r="J22" s="161"/>
      <c r="K22" s="86"/>
      <c r="L22" s="137"/>
      <c r="M22" s="150" t="str">
        <f t="shared" si="0"/>
        <v/>
      </c>
      <c r="N22" s="138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1"/>
      <c r="I23" s="131"/>
      <c r="J23" s="161"/>
      <c r="K23" s="86"/>
      <c r="L23" s="137"/>
      <c r="M23" s="150" t="str">
        <f t="shared" si="0"/>
        <v/>
      </c>
      <c r="N23" s="138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1"/>
      <c r="I24" s="131"/>
      <c r="J24" s="161"/>
      <c r="K24" s="86"/>
      <c r="L24" s="137"/>
      <c r="M24" s="150" t="str">
        <f t="shared" si="0"/>
        <v/>
      </c>
      <c r="N24" s="138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1"/>
      <c r="I25" s="131"/>
      <c r="J25" s="161"/>
      <c r="K25" s="86"/>
      <c r="L25" s="137"/>
      <c r="M25" s="150" t="str">
        <f t="shared" si="0"/>
        <v/>
      </c>
      <c r="N25" s="138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1"/>
      <c r="I26" s="131"/>
      <c r="J26" s="161"/>
      <c r="K26" s="86"/>
      <c r="L26" s="137"/>
      <c r="M26" s="150" t="str">
        <f t="shared" si="0"/>
        <v/>
      </c>
      <c r="N26" s="138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1"/>
      <c r="I27" s="131"/>
      <c r="J27" s="161"/>
      <c r="K27" s="86"/>
      <c r="L27" s="137"/>
      <c r="M27" s="150" t="str">
        <f t="shared" si="0"/>
        <v/>
      </c>
      <c r="N27" s="138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1"/>
      <c r="I28" s="131"/>
      <c r="J28" s="161"/>
      <c r="K28" s="86"/>
      <c r="L28" s="137"/>
      <c r="M28" s="150" t="str">
        <f t="shared" si="0"/>
        <v/>
      </c>
      <c r="N28" s="138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1"/>
      <c r="I29" s="131"/>
      <c r="J29" s="161"/>
      <c r="K29" s="86"/>
      <c r="L29" s="137"/>
      <c r="M29" s="150" t="str">
        <f t="shared" si="0"/>
        <v/>
      </c>
      <c r="N29" s="138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1"/>
      <c r="I30" s="131"/>
      <c r="J30" s="161"/>
      <c r="K30" s="86"/>
      <c r="L30" s="137"/>
      <c r="M30" s="150" t="str">
        <f t="shared" si="0"/>
        <v/>
      </c>
      <c r="N30" s="138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28"/>
      <c r="I31" s="128"/>
      <c r="J31" s="162"/>
      <c r="K31" s="105"/>
      <c r="L31" s="148"/>
      <c r="M31" s="151"/>
      <c r="N31" s="130" t="str">
        <f>IF(L31="△",J31,"")</f>
        <v/>
      </c>
    </row>
    <row r="32" spans="1:14" s="106" customFormat="1" ht="16.5" thickTop="1" x14ac:dyDescent="0.15">
      <c r="A32" s="87"/>
      <c r="B32" s="208" t="s">
        <v>120</v>
      </c>
      <c r="C32" s="209"/>
      <c r="D32" s="209"/>
      <c r="E32" s="209"/>
      <c r="F32" s="209"/>
      <c r="G32" s="209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10" t="s">
        <v>121</v>
      </c>
      <c r="C33" s="211"/>
      <c r="D33" s="211"/>
      <c r="E33" s="211"/>
      <c r="F33" s="211"/>
      <c r="G33" s="211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10" t="s">
        <v>122</v>
      </c>
      <c r="C34" s="211"/>
      <c r="D34" s="211"/>
      <c r="E34" s="211"/>
      <c r="F34" s="211"/>
      <c r="G34" s="211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1"/>
      <c r="I35" s="131"/>
      <c r="J35" s="160"/>
      <c r="K35" s="105"/>
      <c r="L35" s="114"/>
      <c r="M35" s="149" t="str">
        <f>IF(L35="○",J35,"")</f>
        <v/>
      </c>
      <c r="N35" s="127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1"/>
      <c r="I36" s="131"/>
      <c r="J36" s="161">
        <f>H36-I36</f>
        <v>0</v>
      </c>
      <c r="K36" s="105"/>
      <c r="L36" s="116"/>
      <c r="M36" s="150" t="str">
        <f t="shared" ref="M36:M38" si="2">IF(L36="○",J36,"")</f>
        <v/>
      </c>
      <c r="N36" s="138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1"/>
      <c r="I37" s="131"/>
      <c r="J37" s="161"/>
      <c r="K37" s="105"/>
      <c r="L37" s="116"/>
      <c r="M37" s="150" t="str">
        <f t="shared" si="2"/>
        <v/>
      </c>
      <c r="N37" s="138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1"/>
      <c r="I38" s="131"/>
      <c r="J38" s="161"/>
      <c r="K38" s="105"/>
      <c r="L38" s="116"/>
      <c r="M38" s="150" t="str">
        <f t="shared" si="2"/>
        <v/>
      </c>
      <c r="N38" s="138" t="str">
        <f t="shared" si="3"/>
        <v/>
      </c>
    </row>
    <row r="39" spans="1:14" s="80" customFormat="1" ht="15.75" x14ac:dyDescent="0.15">
      <c r="A39" s="87"/>
      <c r="B39" s="110"/>
      <c r="C39" s="167" t="s">
        <v>190</v>
      </c>
      <c r="D39" s="115"/>
      <c r="E39" s="100"/>
      <c r="F39" s="113"/>
      <c r="G39" s="100"/>
      <c r="H39" s="131"/>
      <c r="I39" s="131"/>
      <c r="J39" s="161">
        <f>H39-I39</f>
        <v>0</v>
      </c>
      <c r="K39" s="105"/>
      <c r="L39" s="116"/>
      <c r="M39" s="150" t="str">
        <f t="shared" ref="M39" si="4">IF(L39="○",J39,"")</f>
        <v/>
      </c>
      <c r="N39" s="138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28"/>
      <c r="I40" s="128"/>
      <c r="J40" s="162"/>
      <c r="K40" s="105"/>
      <c r="L40" s="129"/>
      <c r="M40" s="151"/>
      <c r="N40" s="130" t="str">
        <f>IF(L40="△",J40,"")</f>
        <v/>
      </c>
    </row>
    <row r="41" spans="1:14" s="80" customFormat="1" ht="16.5" thickTop="1" x14ac:dyDescent="0.15">
      <c r="A41" s="87"/>
      <c r="B41" s="208" t="s">
        <v>127</v>
      </c>
      <c r="C41" s="209"/>
      <c r="D41" s="209"/>
      <c r="E41" s="209"/>
      <c r="F41" s="209"/>
      <c r="G41" s="209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10" t="s">
        <v>128</v>
      </c>
      <c r="C42" s="211"/>
      <c r="D42" s="211"/>
      <c r="E42" s="211"/>
      <c r="F42" s="211"/>
      <c r="G42" s="211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2"/>
      <c r="H43" s="133"/>
      <c r="I43" s="131"/>
      <c r="J43" s="160"/>
      <c r="K43" s="105"/>
      <c r="L43" s="114"/>
      <c r="M43" s="149" t="str">
        <f>IF(L43="○",J43,"")</f>
        <v/>
      </c>
      <c r="N43" s="127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2"/>
      <c r="H44" s="133"/>
      <c r="I44" s="131"/>
      <c r="J44" s="161">
        <f>H44-I44</f>
        <v>0</v>
      </c>
      <c r="K44" s="105"/>
      <c r="L44" s="116"/>
      <c r="M44" s="150" t="str">
        <f t="shared" ref="M44:M62" si="5">IF(L44="○",J44,"")</f>
        <v/>
      </c>
      <c r="N44" s="138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2"/>
      <c r="H45" s="133"/>
      <c r="I45" s="131"/>
      <c r="J45" s="161">
        <f t="shared" ref="J45:J53" si="6">H45-I45</f>
        <v>0</v>
      </c>
      <c r="K45" s="105"/>
      <c r="L45" s="116"/>
      <c r="M45" s="150" t="str">
        <f t="shared" si="5"/>
        <v/>
      </c>
      <c r="N45" s="138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2"/>
      <c r="H46" s="133"/>
      <c r="I46" s="131"/>
      <c r="J46" s="161">
        <f t="shared" si="6"/>
        <v>0</v>
      </c>
      <c r="K46" s="105"/>
      <c r="L46" s="116"/>
      <c r="M46" s="150" t="str">
        <f t="shared" si="5"/>
        <v/>
      </c>
      <c r="N46" s="138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2"/>
      <c r="H47" s="133"/>
      <c r="I47" s="131"/>
      <c r="J47" s="161">
        <f t="shared" si="6"/>
        <v>0</v>
      </c>
      <c r="K47" s="105"/>
      <c r="L47" s="116"/>
      <c r="M47" s="150" t="str">
        <f t="shared" si="5"/>
        <v/>
      </c>
      <c r="N47" s="138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2"/>
      <c r="H48" s="133"/>
      <c r="I48" s="131"/>
      <c r="J48" s="161">
        <f t="shared" si="6"/>
        <v>0</v>
      </c>
      <c r="K48" s="105"/>
      <c r="L48" s="116"/>
      <c r="M48" s="150" t="str">
        <f t="shared" si="5"/>
        <v/>
      </c>
      <c r="N48" s="138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2"/>
      <c r="H49" s="133"/>
      <c r="I49" s="131"/>
      <c r="J49" s="161">
        <f t="shared" si="6"/>
        <v>0</v>
      </c>
      <c r="K49" s="105"/>
      <c r="L49" s="116"/>
      <c r="M49" s="150" t="str">
        <f t="shared" si="5"/>
        <v/>
      </c>
      <c r="N49" s="138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2"/>
      <c r="H50" s="133"/>
      <c r="I50" s="131"/>
      <c r="J50" s="161">
        <f t="shared" si="6"/>
        <v>0</v>
      </c>
      <c r="K50" s="105"/>
      <c r="L50" s="116"/>
      <c r="M50" s="150" t="str">
        <f t="shared" si="5"/>
        <v/>
      </c>
      <c r="N50" s="138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2"/>
      <c r="H51" s="133"/>
      <c r="I51" s="131"/>
      <c r="J51" s="161">
        <f>H51-I51</f>
        <v>0</v>
      </c>
      <c r="K51" s="105"/>
      <c r="L51" s="116"/>
      <c r="M51" s="150" t="str">
        <f t="shared" si="5"/>
        <v/>
      </c>
      <c r="N51" s="138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2"/>
      <c r="H52" s="133"/>
      <c r="I52" s="131"/>
      <c r="J52" s="161">
        <f t="shared" si="6"/>
        <v>0</v>
      </c>
      <c r="K52" s="105"/>
      <c r="L52" s="116"/>
      <c r="M52" s="150" t="str">
        <f t="shared" si="5"/>
        <v/>
      </c>
      <c r="N52" s="138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2"/>
      <c r="H53" s="133"/>
      <c r="I53" s="131"/>
      <c r="J53" s="161">
        <f t="shared" si="6"/>
        <v>0</v>
      </c>
      <c r="K53" s="105"/>
      <c r="L53" s="116"/>
      <c r="M53" s="150" t="str">
        <f t="shared" si="5"/>
        <v/>
      </c>
      <c r="N53" s="138"/>
    </row>
    <row r="54" spans="1:14" s="80" customFormat="1" ht="15.75" x14ac:dyDescent="0.15">
      <c r="A54" s="87"/>
      <c r="B54" s="110"/>
      <c r="C54" s="167" t="s">
        <v>191</v>
      </c>
      <c r="D54" s="115"/>
      <c r="E54" s="100"/>
      <c r="F54" s="113"/>
      <c r="G54" s="132"/>
      <c r="H54" s="133"/>
      <c r="I54" s="131"/>
      <c r="J54" s="161">
        <f>H54-I54</f>
        <v>0</v>
      </c>
      <c r="K54" s="105"/>
      <c r="L54" s="116"/>
      <c r="M54" s="150" t="str">
        <f t="shared" ref="M54" si="8">IF(L54="○",J54,"")</f>
        <v/>
      </c>
      <c r="N54" s="138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2"/>
      <c r="H55" s="133"/>
      <c r="I55" s="131"/>
      <c r="J55" s="161"/>
      <c r="K55" s="105"/>
      <c r="L55" s="116"/>
      <c r="M55" s="150" t="str">
        <f t="shared" si="5"/>
        <v/>
      </c>
      <c r="N55" s="138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2"/>
      <c r="H56" s="133"/>
      <c r="I56" s="131"/>
      <c r="J56" s="161"/>
      <c r="K56" s="105"/>
      <c r="L56" s="116"/>
      <c r="M56" s="150" t="str">
        <f t="shared" si="5"/>
        <v/>
      </c>
      <c r="N56" s="138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2"/>
      <c r="H57" s="133"/>
      <c r="I57" s="131"/>
      <c r="J57" s="161"/>
      <c r="K57" s="105"/>
      <c r="L57" s="116"/>
      <c r="M57" s="150" t="str">
        <f t="shared" si="5"/>
        <v/>
      </c>
      <c r="N57" s="138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2"/>
      <c r="H58" s="133"/>
      <c r="I58" s="131"/>
      <c r="J58" s="161"/>
      <c r="K58" s="105"/>
      <c r="L58" s="116"/>
      <c r="M58" s="150" t="str">
        <f t="shared" si="5"/>
        <v/>
      </c>
      <c r="N58" s="138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2"/>
      <c r="H59" s="133"/>
      <c r="I59" s="131"/>
      <c r="J59" s="161"/>
      <c r="K59" s="105"/>
      <c r="L59" s="116"/>
      <c r="M59" s="150" t="str">
        <f t="shared" si="5"/>
        <v/>
      </c>
      <c r="N59" s="138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2"/>
      <c r="H60" s="133"/>
      <c r="I60" s="131"/>
      <c r="J60" s="161"/>
      <c r="K60" s="105"/>
      <c r="L60" s="116"/>
      <c r="M60" s="150" t="str">
        <f t="shared" si="5"/>
        <v/>
      </c>
      <c r="N60" s="138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2"/>
      <c r="H61" s="133"/>
      <c r="I61" s="131"/>
      <c r="J61" s="161"/>
      <c r="K61" s="105"/>
      <c r="L61" s="116"/>
      <c r="M61" s="150" t="str">
        <f t="shared" si="5"/>
        <v/>
      </c>
      <c r="N61" s="138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2"/>
      <c r="H62" s="133"/>
      <c r="I62" s="131"/>
      <c r="J62" s="161"/>
      <c r="K62" s="105"/>
      <c r="L62" s="116"/>
      <c r="M62" s="150" t="str">
        <f t="shared" si="5"/>
        <v/>
      </c>
      <c r="N62" s="138"/>
    </row>
    <row r="63" spans="1:14" s="80" customFormat="1" ht="15.75" x14ac:dyDescent="0.15">
      <c r="A63" s="87"/>
      <c r="B63" s="110"/>
      <c r="C63" s="167" t="s">
        <v>192</v>
      </c>
      <c r="D63" s="115"/>
      <c r="E63" s="100"/>
      <c r="F63" s="113"/>
      <c r="G63" s="132"/>
      <c r="H63" s="133"/>
      <c r="I63" s="131"/>
      <c r="J63" s="161"/>
      <c r="K63" s="105"/>
      <c r="L63" s="116"/>
      <c r="M63" s="150" t="str">
        <f t="shared" ref="M63" si="10">IF(L63="○",J63,"")</f>
        <v/>
      </c>
      <c r="N63" s="138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4"/>
      <c r="I64" s="134"/>
      <c r="J64" s="161"/>
      <c r="K64" s="105"/>
      <c r="L64" s="129"/>
      <c r="M64" s="151" t="str">
        <f>IF(K64="○",I64,"")</f>
        <v/>
      </c>
      <c r="N64" s="130" t="str">
        <f>IF(L64="△",J64,"")</f>
        <v/>
      </c>
    </row>
    <row r="65" spans="1:14" s="80" customFormat="1" ht="16.5" thickTop="1" x14ac:dyDescent="0.15">
      <c r="A65" s="87"/>
      <c r="B65" s="208" t="s">
        <v>144</v>
      </c>
      <c r="C65" s="209"/>
      <c r="D65" s="209"/>
      <c r="E65" s="209"/>
      <c r="F65" s="209"/>
      <c r="G65" s="209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8" t="s">
        <v>145</v>
      </c>
      <c r="C66" s="209"/>
      <c r="D66" s="209"/>
      <c r="E66" s="209"/>
      <c r="F66" s="209"/>
      <c r="G66" s="209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68" t="s">
        <v>182</v>
      </c>
    </row>
    <row r="67" spans="1:14" s="80" customFormat="1" ht="15.75" x14ac:dyDescent="0.15">
      <c r="A67" s="87"/>
      <c r="B67" s="208" t="s">
        <v>146</v>
      </c>
      <c r="C67" s="209"/>
      <c r="D67" s="209"/>
      <c r="E67" s="209"/>
      <c r="F67" s="209"/>
      <c r="G67" s="209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10" t="s">
        <v>147</v>
      </c>
      <c r="C68" s="211"/>
      <c r="D68" s="211"/>
      <c r="E68" s="211"/>
      <c r="F68" s="211"/>
      <c r="G68" s="211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10" t="s">
        <v>148</v>
      </c>
      <c r="C69" s="211"/>
      <c r="D69" s="211"/>
      <c r="E69" s="211"/>
      <c r="F69" s="211"/>
      <c r="G69" s="211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5"/>
      <c r="I70" s="131"/>
      <c r="J70" s="163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5"/>
      <c r="I71" s="131"/>
      <c r="J71" s="163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5"/>
      <c r="I72" s="131"/>
      <c r="J72" s="163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5"/>
      <c r="I73" s="131"/>
      <c r="J73" s="163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5"/>
      <c r="I74" s="131"/>
      <c r="J74" s="163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5"/>
      <c r="I75" s="131"/>
      <c r="J75" s="163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5"/>
      <c r="I76" s="131"/>
      <c r="J76" s="163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5"/>
      <c r="I77" s="131"/>
      <c r="J77" s="163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5"/>
      <c r="I78" s="131"/>
      <c r="J78" s="163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5"/>
      <c r="I79" s="131"/>
      <c r="J79" s="163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5"/>
      <c r="I80" s="131"/>
      <c r="J80" s="163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5"/>
      <c r="I81" s="131"/>
      <c r="J81" s="163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5"/>
      <c r="I82" s="131"/>
      <c r="J82" s="163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5"/>
      <c r="I83" s="131"/>
      <c r="J83" s="163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5"/>
      <c r="I84" s="131"/>
      <c r="J84" s="163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5"/>
      <c r="I85" s="131"/>
      <c r="J85" s="163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5"/>
      <c r="I86" s="131"/>
      <c r="J86" s="163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5"/>
      <c r="I87" s="131"/>
      <c r="J87" s="163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1"/>
      <c r="I88" s="131"/>
      <c r="J88" s="164"/>
      <c r="K88" s="105"/>
      <c r="L88" s="136"/>
      <c r="M88" s="105"/>
    </row>
    <row r="89" spans="1:13" s="80" customFormat="1" ht="15.75" x14ac:dyDescent="0.15">
      <c r="A89" s="87"/>
      <c r="B89" s="208" t="s">
        <v>166</v>
      </c>
      <c r="C89" s="209"/>
      <c r="D89" s="209"/>
      <c r="E89" s="209"/>
      <c r="F89" s="209"/>
      <c r="G89" s="209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10" t="s">
        <v>167</v>
      </c>
      <c r="C90" s="211"/>
      <c r="D90" s="211"/>
      <c r="E90" s="211"/>
      <c r="F90" s="211"/>
      <c r="G90" s="211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5"/>
      <c r="I91" s="131"/>
      <c r="J91" s="163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5"/>
      <c r="I92" s="131"/>
      <c r="J92" s="163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5"/>
      <c r="I93" s="131"/>
      <c r="J93" s="163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5"/>
      <c r="I94" s="131"/>
      <c r="J94" s="163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5"/>
      <c r="I95" s="131"/>
      <c r="J95" s="163"/>
      <c r="K95" s="105"/>
      <c r="L95" s="89"/>
      <c r="M95" s="118"/>
    </row>
    <row r="96" spans="1:13" s="80" customFormat="1" ht="15.75" x14ac:dyDescent="0.15">
      <c r="A96" s="87"/>
      <c r="B96" s="110"/>
      <c r="C96" s="167" t="s">
        <v>193</v>
      </c>
      <c r="D96" s="115"/>
      <c r="E96" s="121"/>
      <c r="F96" s="113"/>
      <c r="G96" s="121"/>
      <c r="H96" s="135"/>
      <c r="I96" s="131"/>
      <c r="J96" s="163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5"/>
      <c r="I97" s="131"/>
      <c r="J97" s="163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5"/>
      <c r="I98" s="131"/>
      <c r="J98" s="163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5"/>
      <c r="I99" s="131"/>
      <c r="J99" s="163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1"/>
      <c r="I100" s="131"/>
      <c r="J100" s="164"/>
      <c r="K100" s="105"/>
      <c r="L100" s="136"/>
      <c r="M100" s="105"/>
    </row>
    <row r="101" spans="1:13" s="80" customFormat="1" ht="15.75" x14ac:dyDescent="0.15">
      <c r="A101" s="87"/>
      <c r="B101" s="208" t="s">
        <v>176</v>
      </c>
      <c r="C101" s="209"/>
      <c r="D101" s="209"/>
      <c r="E101" s="209"/>
      <c r="F101" s="209"/>
      <c r="G101" s="209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8" t="s">
        <v>177</v>
      </c>
      <c r="C102" s="209"/>
      <c r="D102" s="209"/>
      <c r="E102" s="209"/>
      <c r="F102" s="209"/>
      <c r="G102" s="209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8" t="s">
        <v>178</v>
      </c>
      <c r="C103" s="209"/>
      <c r="D103" s="209"/>
      <c r="E103" s="209"/>
      <c r="F103" s="209"/>
      <c r="G103" s="209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7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2"/>
  <sheetViews>
    <sheetView view="pageBreakPreview" zoomScale="115" zoomScaleNormal="100" zoomScaleSheetLayoutView="115" workbookViewId="0">
      <selection sqref="A1:A2"/>
    </sheetView>
  </sheetViews>
  <sheetFormatPr defaultColWidth="9.140625" defaultRowHeight="13.5" x14ac:dyDescent="0.15"/>
  <cols>
    <col min="1" max="1" width="16.140625" style="170" customWidth="1"/>
    <col min="2" max="2" width="27.140625" style="170" customWidth="1"/>
    <col min="3" max="3" width="26.28515625" style="170" customWidth="1"/>
    <col min="4" max="16384" width="9.140625" style="170"/>
  </cols>
  <sheetData>
    <row r="1" spans="1:3" x14ac:dyDescent="0.15">
      <c r="A1" s="220" t="s">
        <v>179</v>
      </c>
      <c r="B1" s="169" t="s">
        <v>195</v>
      </c>
      <c r="C1" s="220" t="s">
        <v>197</v>
      </c>
    </row>
    <row r="2" spans="1:3" x14ac:dyDescent="0.15">
      <c r="A2" s="220"/>
      <c r="B2" s="171" t="s">
        <v>180</v>
      </c>
      <c r="C2" s="220"/>
    </row>
    <row r="3" spans="1:3" x14ac:dyDescent="0.15">
      <c r="A3" s="172">
        <v>1900</v>
      </c>
      <c r="B3" s="174">
        <v>19.8</v>
      </c>
      <c r="C3" s="173">
        <f>ROUND($B$122/B3,3)</f>
        <v>5.758</v>
      </c>
    </row>
    <row r="4" spans="1:3" x14ac:dyDescent="0.15">
      <c r="A4" s="172">
        <v>1901</v>
      </c>
      <c r="B4" s="174">
        <v>19.8</v>
      </c>
      <c r="C4" s="173">
        <f t="shared" ref="C4:C67" si="0">ROUND($B$122/B4,3)</f>
        <v>5.758</v>
      </c>
    </row>
    <row r="5" spans="1:3" x14ac:dyDescent="0.15">
      <c r="A5" s="172">
        <v>1902</v>
      </c>
      <c r="B5" s="174">
        <v>19.8</v>
      </c>
      <c r="C5" s="173">
        <f t="shared" si="0"/>
        <v>5.758</v>
      </c>
    </row>
    <row r="6" spans="1:3" x14ac:dyDescent="0.15">
      <c r="A6" s="172">
        <v>1903</v>
      </c>
      <c r="B6" s="174">
        <v>19.8</v>
      </c>
      <c r="C6" s="173">
        <f t="shared" si="0"/>
        <v>5.758</v>
      </c>
    </row>
    <row r="7" spans="1:3" x14ac:dyDescent="0.15">
      <c r="A7" s="172">
        <v>1904</v>
      </c>
      <c r="B7" s="174">
        <v>19.8</v>
      </c>
      <c r="C7" s="173">
        <f t="shared" si="0"/>
        <v>5.758</v>
      </c>
    </row>
    <row r="8" spans="1:3" x14ac:dyDescent="0.15">
      <c r="A8" s="172">
        <v>1905</v>
      </c>
      <c r="B8" s="174">
        <v>19.8</v>
      </c>
      <c r="C8" s="173">
        <f t="shared" si="0"/>
        <v>5.758</v>
      </c>
    </row>
    <row r="9" spans="1:3" x14ac:dyDescent="0.15">
      <c r="A9" s="172">
        <v>1906</v>
      </c>
      <c r="B9" s="174">
        <v>19.8</v>
      </c>
      <c r="C9" s="173">
        <f t="shared" si="0"/>
        <v>5.758</v>
      </c>
    </row>
    <row r="10" spans="1:3" x14ac:dyDescent="0.15">
      <c r="A10" s="172">
        <v>1907</v>
      </c>
      <c r="B10" s="174">
        <v>19.8</v>
      </c>
      <c r="C10" s="173">
        <f t="shared" si="0"/>
        <v>5.758</v>
      </c>
    </row>
    <row r="11" spans="1:3" x14ac:dyDescent="0.15">
      <c r="A11" s="172">
        <v>1908</v>
      </c>
      <c r="B11" s="174">
        <v>19.8</v>
      </c>
      <c r="C11" s="173">
        <f t="shared" si="0"/>
        <v>5.758</v>
      </c>
    </row>
    <row r="12" spans="1:3" x14ac:dyDescent="0.15">
      <c r="A12" s="172">
        <v>1909</v>
      </c>
      <c r="B12" s="174">
        <v>19.8</v>
      </c>
      <c r="C12" s="173">
        <f t="shared" si="0"/>
        <v>5.758</v>
      </c>
    </row>
    <row r="13" spans="1:3" x14ac:dyDescent="0.15">
      <c r="A13" s="172">
        <v>1910</v>
      </c>
      <c r="B13" s="174">
        <v>19.8</v>
      </c>
      <c r="C13" s="173">
        <f t="shared" si="0"/>
        <v>5.758</v>
      </c>
    </row>
    <row r="14" spans="1:3" x14ac:dyDescent="0.15">
      <c r="A14" s="172">
        <v>1911</v>
      </c>
      <c r="B14" s="174">
        <v>19.8</v>
      </c>
      <c r="C14" s="173">
        <f t="shared" si="0"/>
        <v>5.758</v>
      </c>
    </row>
    <row r="15" spans="1:3" x14ac:dyDescent="0.15">
      <c r="A15" s="172">
        <v>1912</v>
      </c>
      <c r="B15" s="174">
        <v>19.8</v>
      </c>
      <c r="C15" s="173">
        <f t="shared" si="0"/>
        <v>5.758</v>
      </c>
    </row>
    <row r="16" spans="1:3" x14ac:dyDescent="0.15">
      <c r="A16" s="172">
        <v>1913</v>
      </c>
      <c r="B16" s="174">
        <v>19.8</v>
      </c>
      <c r="C16" s="173">
        <f t="shared" si="0"/>
        <v>5.758</v>
      </c>
    </row>
    <row r="17" spans="1:3" x14ac:dyDescent="0.15">
      <c r="A17" s="172">
        <v>1914</v>
      </c>
      <c r="B17" s="174">
        <v>19.8</v>
      </c>
      <c r="C17" s="173">
        <f t="shared" si="0"/>
        <v>5.758</v>
      </c>
    </row>
    <row r="18" spans="1:3" x14ac:dyDescent="0.15">
      <c r="A18" s="172">
        <v>1915</v>
      </c>
      <c r="B18" s="174">
        <v>19.8</v>
      </c>
      <c r="C18" s="173">
        <f t="shared" si="0"/>
        <v>5.758</v>
      </c>
    </row>
    <row r="19" spans="1:3" x14ac:dyDescent="0.15">
      <c r="A19" s="172">
        <v>1916</v>
      </c>
      <c r="B19" s="174">
        <v>19.8</v>
      </c>
      <c r="C19" s="173">
        <f t="shared" si="0"/>
        <v>5.758</v>
      </c>
    </row>
    <row r="20" spans="1:3" x14ac:dyDescent="0.15">
      <c r="A20" s="172">
        <v>1917</v>
      </c>
      <c r="B20" s="174">
        <v>19.8</v>
      </c>
      <c r="C20" s="173">
        <f t="shared" si="0"/>
        <v>5.758</v>
      </c>
    </row>
    <row r="21" spans="1:3" x14ac:dyDescent="0.15">
      <c r="A21" s="172">
        <v>1918</v>
      </c>
      <c r="B21" s="174">
        <v>19.8</v>
      </c>
      <c r="C21" s="173">
        <f t="shared" si="0"/>
        <v>5.758</v>
      </c>
    </row>
    <row r="22" spans="1:3" x14ac:dyDescent="0.15">
      <c r="A22" s="172">
        <v>1919</v>
      </c>
      <c r="B22" s="174">
        <v>19.8</v>
      </c>
      <c r="C22" s="173">
        <f t="shared" si="0"/>
        <v>5.758</v>
      </c>
    </row>
    <row r="23" spans="1:3" x14ac:dyDescent="0.15">
      <c r="A23" s="172">
        <v>1920</v>
      </c>
      <c r="B23" s="174">
        <v>19.8</v>
      </c>
      <c r="C23" s="173">
        <f t="shared" si="0"/>
        <v>5.758</v>
      </c>
    </row>
    <row r="24" spans="1:3" x14ac:dyDescent="0.15">
      <c r="A24" s="172">
        <v>1921</v>
      </c>
      <c r="B24" s="174">
        <v>19.8</v>
      </c>
      <c r="C24" s="173">
        <f t="shared" si="0"/>
        <v>5.758</v>
      </c>
    </row>
    <row r="25" spans="1:3" x14ac:dyDescent="0.15">
      <c r="A25" s="172">
        <v>1922</v>
      </c>
      <c r="B25" s="174">
        <v>19.8</v>
      </c>
      <c r="C25" s="173">
        <f t="shared" si="0"/>
        <v>5.758</v>
      </c>
    </row>
    <row r="26" spans="1:3" x14ac:dyDescent="0.15">
      <c r="A26" s="172">
        <v>1923</v>
      </c>
      <c r="B26" s="174">
        <v>19.8</v>
      </c>
      <c r="C26" s="173">
        <f t="shared" si="0"/>
        <v>5.758</v>
      </c>
    </row>
    <row r="27" spans="1:3" x14ac:dyDescent="0.15">
      <c r="A27" s="172">
        <v>1924</v>
      </c>
      <c r="B27" s="174">
        <v>19.8</v>
      </c>
      <c r="C27" s="173">
        <f t="shared" si="0"/>
        <v>5.758</v>
      </c>
    </row>
    <row r="28" spans="1:3" x14ac:dyDescent="0.15">
      <c r="A28" s="172">
        <v>1925</v>
      </c>
      <c r="B28" s="174">
        <v>19.8</v>
      </c>
      <c r="C28" s="173">
        <f t="shared" si="0"/>
        <v>5.758</v>
      </c>
    </row>
    <row r="29" spans="1:3" x14ac:dyDescent="0.15">
      <c r="A29" s="172">
        <v>1926</v>
      </c>
      <c r="B29" s="174">
        <v>19.8</v>
      </c>
      <c r="C29" s="173">
        <f t="shared" si="0"/>
        <v>5.758</v>
      </c>
    </row>
    <row r="30" spans="1:3" x14ac:dyDescent="0.15">
      <c r="A30" s="172">
        <v>1927</v>
      </c>
      <c r="B30" s="174">
        <v>19.8</v>
      </c>
      <c r="C30" s="173">
        <f t="shared" si="0"/>
        <v>5.758</v>
      </c>
    </row>
    <row r="31" spans="1:3" x14ac:dyDescent="0.15">
      <c r="A31" s="172">
        <v>1928</v>
      </c>
      <c r="B31" s="174">
        <v>19.8</v>
      </c>
      <c r="C31" s="173">
        <f t="shared" si="0"/>
        <v>5.758</v>
      </c>
    </row>
    <row r="32" spans="1:3" x14ac:dyDescent="0.15">
      <c r="A32" s="172">
        <v>1929</v>
      </c>
      <c r="B32" s="174">
        <v>19.8</v>
      </c>
      <c r="C32" s="173">
        <f t="shared" si="0"/>
        <v>5.758</v>
      </c>
    </row>
    <row r="33" spans="1:3" x14ac:dyDescent="0.15">
      <c r="A33" s="172">
        <v>1930</v>
      </c>
      <c r="B33" s="174">
        <v>19.8</v>
      </c>
      <c r="C33" s="173">
        <f t="shared" si="0"/>
        <v>5.758</v>
      </c>
    </row>
    <row r="34" spans="1:3" x14ac:dyDescent="0.15">
      <c r="A34" s="172">
        <v>1931</v>
      </c>
      <c r="B34" s="174">
        <v>19.8</v>
      </c>
      <c r="C34" s="173">
        <f t="shared" si="0"/>
        <v>5.758</v>
      </c>
    </row>
    <row r="35" spans="1:3" x14ac:dyDescent="0.15">
      <c r="A35" s="172">
        <v>1932</v>
      </c>
      <c r="B35" s="174">
        <v>19.8</v>
      </c>
      <c r="C35" s="173">
        <f t="shared" si="0"/>
        <v>5.758</v>
      </c>
    </row>
    <row r="36" spans="1:3" x14ac:dyDescent="0.15">
      <c r="A36" s="172">
        <v>1933</v>
      </c>
      <c r="B36" s="174">
        <v>19.8</v>
      </c>
      <c r="C36" s="173">
        <f t="shared" si="0"/>
        <v>5.758</v>
      </c>
    </row>
    <row r="37" spans="1:3" x14ac:dyDescent="0.15">
      <c r="A37" s="172">
        <v>1934</v>
      </c>
      <c r="B37" s="174">
        <v>19.8</v>
      </c>
      <c r="C37" s="173">
        <f t="shared" si="0"/>
        <v>5.758</v>
      </c>
    </row>
    <row r="38" spans="1:3" x14ac:dyDescent="0.15">
      <c r="A38" s="172">
        <v>1935</v>
      </c>
      <c r="B38" s="174">
        <v>19.8</v>
      </c>
      <c r="C38" s="173">
        <f t="shared" si="0"/>
        <v>5.758</v>
      </c>
    </row>
    <row r="39" spans="1:3" x14ac:dyDescent="0.15">
      <c r="A39" s="172">
        <v>1936</v>
      </c>
      <c r="B39" s="174">
        <v>19.8</v>
      </c>
      <c r="C39" s="173">
        <f t="shared" si="0"/>
        <v>5.758</v>
      </c>
    </row>
    <row r="40" spans="1:3" x14ac:dyDescent="0.15">
      <c r="A40" s="172">
        <v>1937</v>
      </c>
      <c r="B40" s="174">
        <v>19.8</v>
      </c>
      <c r="C40" s="173">
        <f t="shared" si="0"/>
        <v>5.758</v>
      </c>
    </row>
    <row r="41" spans="1:3" x14ac:dyDescent="0.15">
      <c r="A41" s="172">
        <v>1938</v>
      </c>
      <c r="B41" s="174">
        <v>19.8</v>
      </c>
      <c r="C41" s="173">
        <f t="shared" si="0"/>
        <v>5.758</v>
      </c>
    </row>
    <row r="42" spans="1:3" x14ac:dyDescent="0.15">
      <c r="A42" s="172">
        <v>1939</v>
      </c>
      <c r="B42" s="174">
        <v>19.8</v>
      </c>
      <c r="C42" s="173">
        <f t="shared" si="0"/>
        <v>5.758</v>
      </c>
    </row>
    <row r="43" spans="1:3" x14ac:dyDescent="0.15">
      <c r="A43" s="172">
        <v>1940</v>
      </c>
      <c r="B43" s="174">
        <v>19.8</v>
      </c>
      <c r="C43" s="173">
        <f t="shared" si="0"/>
        <v>5.758</v>
      </c>
    </row>
    <row r="44" spans="1:3" x14ac:dyDescent="0.15">
      <c r="A44" s="172">
        <v>1941</v>
      </c>
      <c r="B44" s="174">
        <v>19.8</v>
      </c>
      <c r="C44" s="173">
        <f t="shared" si="0"/>
        <v>5.758</v>
      </c>
    </row>
    <row r="45" spans="1:3" x14ac:dyDescent="0.15">
      <c r="A45" s="172">
        <v>1942</v>
      </c>
      <c r="B45" s="174">
        <v>19.8</v>
      </c>
      <c r="C45" s="173">
        <f t="shared" si="0"/>
        <v>5.758</v>
      </c>
    </row>
    <row r="46" spans="1:3" x14ac:dyDescent="0.15">
      <c r="A46" s="172">
        <v>1943</v>
      </c>
      <c r="B46" s="174">
        <v>19.8</v>
      </c>
      <c r="C46" s="173">
        <f t="shared" si="0"/>
        <v>5.758</v>
      </c>
    </row>
    <row r="47" spans="1:3" x14ac:dyDescent="0.15">
      <c r="A47" s="172">
        <v>1944</v>
      </c>
      <c r="B47" s="174">
        <v>19.8</v>
      </c>
      <c r="C47" s="173">
        <f t="shared" si="0"/>
        <v>5.758</v>
      </c>
    </row>
    <row r="48" spans="1:3" x14ac:dyDescent="0.15">
      <c r="A48" s="172">
        <v>1945</v>
      </c>
      <c r="B48" s="174">
        <v>19.8</v>
      </c>
      <c r="C48" s="173">
        <f t="shared" si="0"/>
        <v>5.758</v>
      </c>
    </row>
    <row r="49" spans="1:3" x14ac:dyDescent="0.15">
      <c r="A49" s="172">
        <v>1946</v>
      </c>
      <c r="B49" s="174">
        <v>19.8</v>
      </c>
      <c r="C49" s="173">
        <f t="shared" si="0"/>
        <v>5.758</v>
      </c>
    </row>
    <row r="50" spans="1:3" x14ac:dyDescent="0.15">
      <c r="A50" s="172">
        <v>1947</v>
      </c>
      <c r="B50" s="174">
        <v>19.8</v>
      </c>
      <c r="C50" s="173">
        <f t="shared" si="0"/>
        <v>5.758</v>
      </c>
    </row>
    <row r="51" spans="1:3" x14ac:dyDescent="0.15">
      <c r="A51" s="172">
        <v>1948</v>
      </c>
      <c r="B51" s="174">
        <v>19.8</v>
      </c>
      <c r="C51" s="173">
        <f t="shared" si="0"/>
        <v>5.758</v>
      </c>
    </row>
    <row r="52" spans="1:3" x14ac:dyDescent="0.15">
      <c r="A52" s="172">
        <v>1949</v>
      </c>
      <c r="B52" s="174">
        <v>19.8</v>
      </c>
      <c r="C52" s="173">
        <f t="shared" si="0"/>
        <v>5.758</v>
      </c>
    </row>
    <row r="53" spans="1:3" x14ac:dyDescent="0.15">
      <c r="A53" s="172">
        <v>1950</v>
      </c>
      <c r="B53" s="174">
        <v>19.8</v>
      </c>
      <c r="C53" s="173">
        <f t="shared" si="0"/>
        <v>5.758</v>
      </c>
    </row>
    <row r="54" spans="1:3" x14ac:dyDescent="0.15">
      <c r="A54" s="172">
        <v>1951</v>
      </c>
      <c r="B54" s="174">
        <v>19.8</v>
      </c>
      <c r="C54" s="173">
        <f t="shared" si="0"/>
        <v>5.758</v>
      </c>
    </row>
    <row r="55" spans="1:3" x14ac:dyDescent="0.15">
      <c r="A55" s="172">
        <v>1952</v>
      </c>
      <c r="B55" s="174">
        <v>19.8</v>
      </c>
      <c r="C55" s="173">
        <f t="shared" si="0"/>
        <v>5.758</v>
      </c>
    </row>
    <row r="56" spans="1:3" x14ac:dyDescent="0.15">
      <c r="A56" s="172">
        <v>1953</v>
      </c>
      <c r="B56" s="174">
        <v>19.8</v>
      </c>
      <c r="C56" s="173">
        <f t="shared" si="0"/>
        <v>5.758</v>
      </c>
    </row>
    <row r="57" spans="1:3" x14ac:dyDescent="0.15">
      <c r="A57" s="172">
        <v>1954</v>
      </c>
      <c r="B57" s="174">
        <v>19.8</v>
      </c>
      <c r="C57" s="173">
        <f t="shared" si="0"/>
        <v>5.758</v>
      </c>
    </row>
    <row r="58" spans="1:3" x14ac:dyDescent="0.15">
      <c r="A58" s="172">
        <v>1955</v>
      </c>
      <c r="B58" s="174">
        <v>19.8</v>
      </c>
      <c r="C58" s="173">
        <f t="shared" si="0"/>
        <v>5.758</v>
      </c>
    </row>
    <row r="59" spans="1:3" x14ac:dyDescent="0.15">
      <c r="A59" s="172">
        <v>1956</v>
      </c>
      <c r="B59" s="174">
        <v>19.8</v>
      </c>
      <c r="C59" s="173">
        <f t="shared" si="0"/>
        <v>5.758</v>
      </c>
    </row>
    <row r="60" spans="1:3" x14ac:dyDescent="0.15">
      <c r="A60" s="172">
        <v>1957</v>
      </c>
      <c r="B60" s="174">
        <v>19.8</v>
      </c>
      <c r="C60" s="173">
        <f t="shared" si="0"/>
        <v>5.758</v>
      </c>
    </row>
    <row r="61" spans="1:3" x14ac:dyDescent="0.15">
      <c r="A61" s="172">
        <v>1958</v>
      </c>
      <c r="B61" s="174">
        <v>19.8</v>
      </c>
      <c r="C61" s="173">
        <f t="shared" si="0"/>
        <v>5.758</v>
      </c>
    </row>
    <row r="62" spans="1:3" x14ac:dyDescent="0.15">
      <c r="A62" s="172">
        <v>1959</v>
      </c>
      <c r="B62" s="174">
        <v>19.8</v>
      </c>
      <c r="C62" s="173">
        <f t="shared" si="0"/>
        <v>5.758</v>
      </c>
    </row>
    <row r="63" spans="1:3" x14ac:dyDescent="0.15">
      <c r="A63" s="172">
        <v>1960</v>
      </c>
      <c r="B63" s="174">
        <v>19.8</v>
      </c>
      <c r="C63" s="173">
        <f t="shared" si="0"/>
        <v>5.758</v>
      </c>
    </row>
    <row r="64" spans="1:3" x14ac:dyDescent="0.15">
      <c r="A64" s="172">
        <v>1961</v>
      </c>
      <c r="B64" s="174">
        <v>21.8</v>
      </c>
      <c r="C64" s="173">
        <f t="shared" si="0"/>
        <v>5.2290000000000001</v>
      </c>
    </row>
    <row r="65" spans="1:3" x14ac:dyDescent="0.15">
      <c r="A65" s="172">
        <v>1962</v>
      </c>
      <c r="B65" s="174">
        <v>22.3</v>
      </c>
      <c r="C65" s="173">
        <f t="shared" si="0"/>
        <v>5.1120000000000001</v>
      </c>
    </row>
    <row r="66" spans="1:3" x14ac:dyDescent="0.15">
      <c r="A66" s="172">
        <v>1963</v>
      </c>
      <c r="B66" s="174">
        <v>22.9</v>
      </c>
      <c r="C66" s="173">
        <f t="shared" si="0"/>
        <v>4.9779999999999998</v>
      </c>
    </row>
    <row r="67" spans="1:3" x14ac:dyDescent="0.15">
      <c r="A67" s="172">
        <v>1964</v>
      </c>
      <c r="B67" s="174">
        <v>23.9</v>
      </c>
      <c r="C67" s="173">
        <f t="shared" si="0"/>
        <v>4.7699999999999996</v>
      </c>
    </row>
    <row r="68" spans="1:3" x14ac:dyDescent="0.15">
      <c r="A68" s="172">
        <v>1965</v>
      </c>
      <c r="B68" s="174">
        <v>24.7</v>
      </c>
      <c r="C68" s="173">
        <f t="shared" ref="C68:C122" si="1">ROUND($B$122/B68,3)</f>
        <v>4.6150000000000002</v>
      </c>
    </row>
    <row r="69" spans="1:3" x14ac:dyDescent="0.15">
      <c r="A69" s="172">
        <v>1966</v>
      </c>
      <c r="B69" s="174">
        <v>26.5</v>
      </c>
      <c r="C69" s="173">
        <f t="shared" si="1"/>
        <v>4.3019999999999996</v>
      </c>
    </row>
    <row r="70" spans="1:3" x14ac:dyDescent="0.15">
      <c r="A70" s="172">
        <v>1967</v>
      </c>
      <c r="B70" s="174">
        <v>28</v>
      </c>
      <c r="C70" s="173">
        <f t="shared" si="1"/>
        <v>4.0709999999999997</v>
      </c>
    </row>
    <row r="71" spans="1:3" x14ac:dyDescent="0.15">
      <c r="A71" s="172">
        <v>1968</v>
      </c>
      <c r="B71" s="174">
        <v>29</v>
      </c>
      <c r="C71" s="173">
        <f t="shared" si="1"/>
        <v>3.931</v>
      </c>
    </row>
    <row r="72" spans="1:3" x14ac:dyDescent="0.15">
      <c r="A72" s="172">
        <v>1969</v>
      </c>
      <c r="B72" s="174">
        <v>30.9</v>
      </c>
      <c r="C72" s="173">
        <f t="shared" si="1"/>
        <v>3.6890000000000001</v>
      </c>
    </row>
    <row r="73" spans="1:3" x14ac:dyDescent="0.15">
      <c r="A73" s="172">
        <v>1970</v>
      </c>
      <c r="B73" s="174">
        <v>32.799999999999997</v>
      </c>
      <c r="C73" s="173">
        <f t="shared" si="1"/>
        <v>3.476</v>
      </c>
    </row>
    <row r="74" spans="1:3" x14ac:dyDescent="0.15">
      <c r="A74" s="172">
        <v>1971</v>
      </c>
      <c r="B74" s="174">
        <v>33.299999999999997</v>
      </c>
      <c r="C74" s="173">
        <f t="shared" si="1"/>
        <v>3.423</v>
      </c>
    </row>
    <row r="75" spans="1:3" x14ac:dyDescent="0.15">
      <c r="A75" s="172">
        <v>1972</v>
      </c>
      <c r="B75" s="174">
        <v>36.299999999999997</v>
      </c>
      <c r="C75" s="173">
        <f t="shared" si="1"/>
        <v>3.14</v>
      </c>
    </row>
    <row r="76" spans="1:3" x14ac:dyDescent="0.15">
      <c r="A76" s="172">
        <v>1973</v>
      </c>
      <c r="B76" s="174">
        <v>45.9</v>
      </c>
      <c r="C76" s="173">
        <f t="shared" si="1"/>
        <v>2.484</v>
      </c>
    </row>
    <row r="77" spans="1:3" x14ac:dyDescent="0.15">
      <c r="A77" s="172">
        <v>1974</v>
      </c>
      <c r="B77" s="174">
        <v>54.4</v>
      </c>
      <c r="C77" s="173">
        <f t="shared" si="1"/>
        <v>2.0960000000000001</v>
      </c>
    </row>
    <row r="78" spans="1:3" x14ac:dyDescent="0.15">
      <c r="A78" s="172">
        <v>1975</v>
      </c>
      <c r="B78" s="174">
        <v>55.1</v>
      </c>
      <c r="C78" s="173">
        <f t="shared" si="1"/>
        <v>2.069</v>
      </c>
    </row>
    <row r="79" spans="1:3" x14ac:dyDescent="0.15">
      <c r="A79" s="172">
        <v>1976</v>
      </c>
      <c r="B79" s="174">
        <v>59.6</v>
      </c>
      <c r="C79" s="173">
        <f t="shared" si="1"/>
        <v>1.913</v>
      </c>
    </row>
    <row r="80" spans="1:3" x14ac:dyDescent="0.15">
      <c r="A80" s="172">
        <v>1977</v>
      </c>
      <c r="B80" s="174">
        <v>62.2</v>
      </c>
      <c r="C80" s="173">
        <f t="shared" si="1"/>
        <v>1.833</v>
      </c>
    </row>
    <row r="81" spans="1:3" x14ac:dyDescent="0.15">
      <c r="A81" s="172">
        <v>1978</v>
      </c>
      <c r="B81" s="174">
        <v>65.5</v>
      </c>
      <c r="C81" s="173">
        <f t="shared" si="1"/>
        <v>1.74</v>
      </c>
    </row>
    <row r="82" spans="1:3" x14ac:dyDescent="0.15">
      <c r="A82" s="172">
        <v>1979</v>
      </c>
      <c r="B82" s="174">
        <v>72.599999999999994</v>
      </c>
      <c r="C82" s="173">
        <f t="shared" si="1"/>
        <v>1.57</v>
      </c>
    </row>
    <row r="83" spans="1:3" x14ac:dyDescent="0.15">
      <c r="A83" s="172">
        <v>1980</v>
      </c>
      <c r="B83" s="174">
        <v>79.2</v>
      </c>
      <c r="C83" s="173">
        <f t="shared" si="1"/>
        <v>1.4390000000000001</v>
      </c>
    </row>
    <row r="84" spans="1:3" x14ac:dyDescent="0.15">
      <c r="A84" s="172">
        <v>1981</v>
      </c>
      <c r="B84" s="174">
        <v>79.5</v>
      </c>
      <c r="C84" s="173">
        <f t="shared" si="1"/>
        <v>1.4339999999999999</v>
      </c>
    </row>
    <row r="85" spans="1:3" x14ac:dyDescent="0.15">
      <c r="A85" s="172">
        <v>1982</v>
      </c>
      <c r="B85" s="174">
        <v>79.7</v>
      </c>
      <c r="C85" s="173">
        <f t="shared" si="1"/>
        <v>1.43</v>
      </c>
    </row>
    <row r="86" spans="1:3" x14ac:dyDescent="0.15">
      <c r="A86" s="172">
        <v>1983</v>
      </c>
      <c r="B86" s="174">
        <v>79.7</v>
      </c>
      <c r="C86" s="173">
        <f t="shared" si="1"/>
        <v>1.43</v>
      </c>
    </row>
    <row r="87" spans="1:3" x14ac:dyDescent="0.15">
      <c r="A87" s="172">
        <v>1984</v>
      </c>
      <c r="B87" s="174">
        <v>81.5</v>
      </c>
      <c r="C87" s="173">
        <f t="shared" si="1"/>
        <v>1.399</v>
      </c>
    </row>
    <row r="88" spans="1:3" x14ac:dyDescent="0.15">
      <c r="A88" s="172">
        <v>1985</v>
      </c>
      <c r="B88" s="174">
        <v>81.099999999999994</v>
      </c>
      <c r="C88" s="173">
        <f t="shared" si="1"/>
        <v>1.4059999999999999</v>
      </c>
    </row>
    <row r="89" spans="1:3" x14ac:dyDescent="0.15">
      <c r="A89" s="172">
        <v>1986</v>
      </c>
      <c r="B89" s="174">
        <v>80.599999999999994</v>
      </c>
      <c r="C89" s="173">
        <f t="shared" si="1"/>
        <v>1.4139999999999999</v>
      </c>
    </row>
    <row r="90" spans="1:3" x14ac:dyDescent="0.15">
      <c r="A90" s="172">
        <v>1987</v>
      </c>
      <c r="B90" s="174">
        <v>82</v>
      </c>
      <c r="C90" s="173">
        <f t="shared" si="1"/>
        <v>1.39</v>
      </c>
    </row>
    <row r="91" spans="1:3" x14ac:dyDescent="0.15">
      <c r="A91" s="172">
        <v>1988</v>
      </c>
      <c r="B91" s="174">
        <v>83.6</v>
      </c>
      <c r="C91" s="173">
        <f t="shared" si="1"/>
        <v>1.3640000000000001</v>
      </c>
    </row>
    <row r="92" spans="1:3" x14ac:dyDescent="0.15">
      <c r="A92" s="172">
        <v>1989</v>
      </c>
      <c r="B92" s="174">
        <v>88</v>
      </c>
      <c r="C92" s="173">
        <f t="shared" si="1"/>
        <v>1.2949999999999999</v>
      </c>
    </row>
    <row r="93" spans="1:3" x14ac:dyDescent="0.15">
      <c r="A93" s="172">
        <v>1990</v>
      </c>
      <c r="B93" s="174">
        <v>91</v>
      </c>
      <c r="C93" s="173">
        <f t="shared" si="1"/>
        <v>1.2529999999999999</v>
      </c>
    </row>
    <row r="94" spans="1:3" x14ac:dyDescent="0.15">
      <c r="A94" s="172">
        <v>1991</v>
      </c>
      <c r="B94" s="174">
        <v>93.3</v>
      </c>
      <c r="C94" s="173">
        <f t="shared" si="1"/>
        <v>1.222</v>
      </c>
    </row>
    <row r="95" spans="1:3" x14ac:dyDescent="0.15">
      <c r="A95" s="172">
        <v>1992</v>
      </c>
      <c r="B95" s="174">
        <v>94.6</v>
      </c>
      <c r="C95" s="173">
        <f t="shared" si="1"/>
        <v>1.2050000000000001</v>
      </c>
    </row>
    <row r="96" spans="1:3" x14ac:dyDescent="0.15">
      <c r="A96" s="172">
        <v>1993</v>
      </c>
      <c r="B96" s="174">
        <v>95.1</v>
      </c>
      <c r="C96" s="173">
        <f t="shared" si="1"/>
        <v>1.1990000000000001</v>
      </c>
    </row>
    <row r="97" spans="1:3" x14ac:dyDescent="0.15">
      <c r="A97" s="172">
        <v>1994</v>
      </c>
      <c r="B97" s="174">
        <v>95.5</v>
      </c>
      <c r="C97" s="173">
        <f t="shared" si="1"/>
        <v>1.194</v>
      </c>
    </row>
    <row r="98" spans="1:3" x14ac:dyDescent="0.15">
      <c r="A98" s="172">
        <v>1995</v>
      </c>
      <c r="B98" s="174">
        <v>95.6</v>
      </c>
      <c r="C98" s="173">
        <f t="shared" si="1"/>
        <v>1.1919999999999999</v>
      </c>
    </row>
    <row r="99" spans="1:3" x14ac:dyDescent="0.15">
      <c r="A99" s="172">
        <v>1996</v>
      </c>
      <c r="B99" s="174">
        <v>95.8</v>
      </c>
      <c r="C99" s="173">
        <f t="shared" si="1"/>
        <v>1.19</v>
      </c>
    </row>
    <row r="100" spans="1:3" x14ac:dyDescent="0.15">
      <c r="A100" s="172">
        <v>1997</v>
      </c>
      <c r="B100" s="174">
        <v>96.5</v>
      </c>
      <c r="C100" s="173">
        <f t="shared" si="1"/>
        <v>1.181</v>
      </c>
    </row>
    <row r="101" spans="1:3" x14ac:dyDescent="0.15">
      <c r="A101" s="172">
        <v>1998</v>
      </c>
      <c r="B101" s="174">
        <v>94.7</v>
      </c>
      <c r="C101" s="173">
        <f t="shared" si="1"/>
        <v>1.204</v>
      </c>
    </row>
    <row r="102" spans="1:3" x14ac:dyDescent="0.15">
      <c r="A102" s="172">
        <v>1999</v>
      </c>
      <c r="B102" s="174">
        <v>93.8</v>
      </c>
      <c r="C102" s="173">
        <f t="shared" si="1"/>
        <v>1.2150000000000001</v>
      </c>
    </row>
    <row r="103" spans="1:3" x14ac:dyDescent="0.15">
      <c r="A103" s="172">
        <v>2000</v>
      </c>
      <c r="B103" s="174">
        <v>94</v>
      </c>
      <c r="C103" s="173">
        <f t="shared" si="1"/>
        <v>1.2130000000000001</v>
      </c>
    </row>
    <row r="104" spans="1:3" x14ac:dyDescent="0.15">
      <c r="A104" s="172">
        <v>2001</v>
      </c>
      <c r="B104" s="174">
        <v>92.4</v>
      </c>
      <c r="C104" s="173">
        <f t="shared" si="1"/>
        <v>1.234</v>
      </c>
    </row>
    <row r="105" spans="1:3" x14ac:dyDescent="0.15">
      <c r="A105" s="172">
        <v>2002</v>
      </c>
      <c r="B105" s="174">
        <v>91.5</v>
      </c>
      <c r="C105" s="173">
        <f t="shared" si="1"/>
        <v>1.246</v>
      </c>
    </row>
    <row r="106" spans="1:3" x14ac:dyDescent="0.15">
      <c r="A106" s="172">
        <v>2003</v>
      </c>
      <c r="B106" s="174">
        <v>92</v>
      </c>
      <c r="C106" s="173">
        <f t="shared" si="1"/>
        <v>1.2390000000000001</v>
      </c>
    </row>
    <row r="107" spans="1:3" x14ac:dyDescent="0.15">
      <c r="A107" s="172">
        <v>2004</v>
      </c>
      <c r="B107" s="174">
        <v>93.1</v>
      </c>
      <c r="C107" s="173">
        <f t="shared" si="1"/>
        <v>1.224</v>
      </c>
    </row>
    <row r="108" spans="1:3" x14ac:dyDescent="0.15">
      <c r="A108" s="172">
        <v>2005</v>
      </c>
      <c r="B108" s="174">
        <v>94.2</v>
      </c>
      <c r="C108" s="173">
        <f t="shared" si="1"/>
        <v>1.21</v>
      </c>
    </row>
    <row r="109" spans="1:3" x14ac:dyDescent="0.15">
      <c r="A109" s="172">
        <v>2006</v>
      </c>
      <c r="B109" s="174">
        <v>96</v>
      </c>
      <c r="C109" s="173">
        <f t="shared" si="1"/>
        <v>1.1879999999999999</v>
      </c>
    </row>
    <row r="110" spans="1:3" x14ac:dyDescent="0.15">
      <c r="A110" s="172">
        <v>2007</v>
      </c>
      <c r="B110" s="174">
        <v>98.5</v>
      </c>
      <c r="C110" s="173">
        <f t="shared" si="1"/>
        <v>1.157</v>
      </c>
    </row>
    <row r="111" spans="1:3" x14ac:dyDescent="0.15">
      <c r="A111" s="172">
        <v>2008</v>
      </c>
      <c r="B111" s="174">
        <v>101.6</v>
      </c>
      <c r="C111" s="173">
        <f t="shared" si="1"/>
        <v>1.1220000000000001</v>
      </c>
    </row>
    <row r="112" spans="1:3" x14ac:dyDescent="0.15">
      <c r="A112" s="172">
        <v>2009</v>
      </c>
      <c r="B112" s="174">
        <v>98.2</v>
      </c>
      <c r="C112" s="173">
        <f t="shared" si="1"/>
        <v>1.161</v>
      </c>
    </row>
    <row r="113" spans="1:3" x14ac:dyDescent="0.15">
      <c r="A113" s="172">
        <v>2010</v>
      </c>
      <c r="B113" s="174">
        <v>98.5</v>
      </c>
      <c r="C113" s="173">
        <f t="shared" si="1"/>
        <v>1.157</v>
      </c>
    </row>
    <row r="114" spans="1:3" x14ac:dyDescent="0.15">
      <c r="A114" s="172">
        <v>2011</v>
      </c>
      <c r="B114" s="174">
        <v>100</v>
      </c>
      <c r="C114" s="173">
        <f t="shared" si="1"/>
        <v>1.1399999999999999</v>
      </c>
    </row>
    <row r="115" spans="1:3" x14ac:dyDescent="0.15">
      <c r="A115" s="172">
        <v>2012</v>
      </c>
      <c r="B115" s="174">
        <v>99.2</v>
      </c>
      <c r="C115" s="173">
        <f t="shared" si="1"/>
        <v>1.149</v>
      </c>
    </row>
    <row r="116" spans="1:3" x14ac:dyDescent="0.15">
      <c r="A116" s="172">
        <v>2013</v>
      </c>
      <c r="B116" s="174">
        <v>101.8</v>
      </c>
      <c r="C116" s="173">
        <f t="shared" si="1"/>
        <v>1.1200000000000001</v>
      </c>
    </row>
    <row r="117" spans="1:3" x14ac:dyDescent="0.15">
      <c r="A117" s="172">
        <v>2014</v>
      </c>
      <c r="B117" s="174">
        <v>105.3</v>
      </c>
      <c r="C117" s="173">
        <f t="shared" si="1"/>
        <v>1.083</v>
      </c>
    </row>
    <row r="118" spans="1:3" x14ac:dyDescent="0.15">
      <c r="A118" s="172">
        <v>2015</v>
      </c>
      <c r="B118" s="174">
        <v>105.5</v>
      </c>
      <c r="C118" s="173">
        <f t="shared" si="1"/>
        <v>1.081</v>
      </c>
    </row>
    <row r="119" spans="1:3" x14ac:dyDescent="0.15">
      <c r="A119" s="172">
        <v>2016</v>
      </c>
      <c r="B119" s="174">
        <v>105.8</v>
      </c>
      <c r="C119" s="173">
        <f t="shared" si="1"/>
        <v>1.0780000000000001</v>
      </c>
    </row>
    <row r="120" spans="1:3" x14ac:dyDescent="0.15">
      <c r="A120" s="172">
        <v>2017</v>
      </c>
      <c r="B120" s="174">
        <v>108.1</v>
      </c>
      <c r="C120" s="173">
        <f t="shared" si="1"/>
        <v>1.0549999999999999</v>
      </c>
    </row>
    <row r="121" spans="1:3" x14ac:dyDescent="0.15">
      <c r="A121" s="172">
        <v>2018</v>
      </c>
      <c r="B121" s="174">
        <v>111.6</v>
      </c>
      <c r="C121" s="173">
        <f t="shared" si="1"/>
        <v>1.022</v>
      </c>
    </row>
    <row r="122" spans="1:3" x14ac:dyDescent="0.15">
      <c r="A122" s="172">
        <v>2019</v>
      </c>
      <c r="B122" s="174">
        <v>114</v>
      </c>
      <c r="C122" s="173">
        <f t="shared" si="1"/>
        <v>1</v>
      </c>
    </row>
  </sheetData>
  <mergeCells count="2">
    <mergeCell ref="A1:A2"/>
    <mergeCell ref="C1:C2"/>
  </mergeCells>
  <phoneticPr fontId="7"/>
  <pageMargins left="0.7" right="0.7" top="0.75" bottom="0.75" header="0.3" footer="0.3"/>
  <pageSetup paperSize="9" orientation="portrait" r:id="rId1"/>
</worksheet>
</file>